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externalLinks/externalLink461.xml" ContentType="application/vnd.openxmlformats-officedocument.spreadsheetml.externalLink+xml"/>
  <Override PartName="/xl/externalLinks/externalLink462.xml" ContentType="application/vnd.openxmlformats-officedocument.spreadsheetml.externalLink+xml"/>
  <Override PartName="/xl/externalLinks/externalLink463.xml" ContentType="application/vnd.openxmlformats-officedocument.spreadsheetml.externalLink+xml"/>
  <Override PartName="/xl/externalLinks/externalLink464.xml" ContentType="application/vnd.openxmlformats-officedocument.spreadsheetml.externalLink+xml"/>
  <Override PartName="/xl/externalLinks/externalLink465.xml" ContentType="application/vnd.openxmlformats-officedocument.spreadsheetml.externalLink+xml"/>
  <Override PartName="/xl/externalLinks/externalLink466.xml" ContentType="application/vnd.openxmlformats-officedocument.spreadsheetml.externalLink+xml"/>
  <Override PartName="/xl/externalLinks/externalLink467.xml" ContentType="application/vnd.openxmlformats-officedocument.spreadsheetml.externalLink+xml"/>
  <Override PartName="/xl/externalLinks/externalLink468.xml" ContentType="application/vnd.openxmlformats-officedocument.spreadsheetml.externalLink+xml"/>
  <Override PartName="/xl/externalLinks/externalLink469.xml" ContentType="application/vnd.openxmlformats-officedocument.spreadsheetml.externalLink+xml"/>
  <Override PartName="/xl/externalLinks/externalLink470.xml" ContentType="application/vnd.openxmlformats-officedocument.spreadsheetml.externalLink+xml"/>
  <Override PartName="/xl/externalLinks/externalLink471.xml" ContentType="application/vnd.openxmlformats-officedocument.spreadsheetml.externalLink+xml"/>
  <Override PartName="/xl/externalLinks/externalLink472.xml" ContentType="application/vnd.openxmlformats-officedocument.spreadsheetml.externalLink+xml"/>
  <Override PartName="/xl/externalLinks/externalLink473.xml" ContentType="application/vnd.openxmlformats-officedocument.spreadsheetml.externalLink+xml"/>
  <Override PartName="/xl/externalLinks/externalLink474.xml" ContentType="application/vnd.openxmlformats-officedocument.spreadsheetml.externalLink+xml"/>
  <Override PartName="/xl/externalLinks/externalLink475.xml" ContentType="application/vnd.openxmlformats-officedocument.spreadsheetml.externalLink+xml"/>
  <Override PartName="/xl/externalLinks/externalLink476.xml" ContentType="application/vnd.openxmlformats-officedocument.spreadsheetml.externalLink+xml"/>
  <Override PartName="/xl/externalLinks/externalLink477.xml" ContentType="application/vnd.openxmlformats-officedocument.spreadsheetml.externalLink+xml"/>
  <Override PartName="/xl/externalLinks/externalLink478.xml" ContentType="application/vnd.openxmlformats-officedocument.spreadsheetml.externalLink+xml"/>
  <Override PartName="/xl/externalLinks/externalLink479.xml" ContentType="application/vnd.openxmlformats-officedocument.spreadsheetml.externalLink+xml"/>
  <Override PartName="/xl/externalLinks/externalLink480.xml" ContentType="application/vnd.openxmlformats-officedocument.spreadsheetml.externalLink+xml"/>
  <Override PartName="/xl/externalLinks/externalLink481.xml" ContentType="application/vnd.openxmlformats-officedocument.spreadsheetml.externalLink+xml"/>
  <Override PartName="/xl/externalLinks/externalLink482.xml" ContentType="application/vnd.openxmlformats-officedocument.spreadsheetml.externalLink+xml"/>
  <Override PartName="/xl/externalLinks/externalLink483.xml" ContentType="application/vnd.openxmlformats-officedocument.spreadsheetml.externalLink+xml"/>
  <Override PartName="/xl/externalLinks/externalLink484.xml" ContentType="application/vnd.openxmlformats-officedocument.spreadsheetml.externalLink+xml"/>
  <Override PartName="/xl/externalLinks/externalLink485.xml" ContentType="application/vnd.openxmlformats-officedocument.spreadsheetml.externalLink+xml"/>
  <Override PartName="/xl/externalLinks/externalLink486.xml" ContentType="application/vnd.openxmlformats-officedocument.spreadsheetml.externalLink+xml"/>
  <Override PartName="/xl/externalLinks/externalLink487.xml" ContentType="application/vnd.openxmlformats-officedocument.spreadsheetml.externalLink+xml"/>
  <Override PartName="/xl/externalLinks/externalLink488.xml" ContentType="application/vnd.openxmlformats-officedocument.spreadsheetml.externalLink+xml"/>
  <Override PartName="/xl/externalLinks/externalLink489.xml" ContentType="application/vnd.openxmlformats-officedocument.spreadsheetml.externalLink+xml"/>
  <Override PartName="/xl/externalLinks/externalLink490.xml" ContentType="application/vnd.openxmlformats-officedocument.spreadsheetml.externalLink+xml"/>
  <Override PartName="/xl/externalLinks/externalLink491.xml" ContentType="application/vnd.openxmlformats-officedocument.spreadsheetml.externalLink+xml"/>
  <Override PartName="/xl/externalLinks/externalLink492.xml" ContentType="application/vnd.openxmlformats-officedocument.spreadsheetml.externalLink+xml"/>
  <Override PartName="/xl/externalLinks/externalLink493.xml" ContentType="application/vnd.openxmlformats-officedocument.spreadsheetml.externalLink+xml"/>
  <Override PartName="/xl/externalLinks/externalLink494.xml" ContentType="application/vnd.openxmlformats-officedocument.spreadsheetml.externalLink+xml"/>
  <Override PartName="/xl/externalLinks/externalLink495.xml" ContentType="application/vnd.openxmlformats-officedocument.spreadsheetml.externalLink+xml"/>
  <Override PartName="/xl/externalLinks/externalLink496.xml" ContentType="application/vnd.openxmlformats-officedocument.spreadsheetml.externalLink+xml"/>
  <Override PartName="/xl/externalLinks/externalLink497.xml" ContentType="application/vnd.openxmlformats-officedocument.spreadsheetml.externalLink+xml"/>
  <Override PartName="/xl/externalLinks/externalLink498.xml" ContentType="application/vnd.openxmlformats-officedocument.spreadsheetml.externalLink+xml"/>
  <Override PartName="/xl/externalLinks/externalLink499.xml" ContentType="application/vnd.openxmlformats-officedocument.spreadsheetml.externalLink+xml"/>
  <Override PartName="/xl/externalLinks/externalLink500.xml" ContentType="application/vnd.openxmlformats-officedocument.spreadsheetml.externalLink+xml"/>
  <Override PartName="/xl/externalLinks/externalLink501.xml" ContentType="application/vnd.openxmlformats-officedocument.spreadsheetml.externalLink+xml"/>
  <Override PartName="/xl/externalLinks/externalLink502.xml" ContentType="application/vnd.openxmlformats-officedocument.spreadsheetml.externalLink+xml"/>
  <Override PartName="/xl/externalLinks/externalLink503.xml" ContentType="application/vnd.openxmlformats-officedocument.spreadsheetml.externalLink+xml"/>
  <Override PartName="/xl/externalLinks/externalLink504.xml" ContentType="application/vnd.openxmlformats-officedocument.spreadsheetml.externalLink+xml"/>
  <Override PartName="/xl/externalLinks/externalLink505.xml" ContentType="application/vnd.openxmlformats-officedocument.spreadsheetml.externalLink+xml"/>
  <Override PartName="/xl/externalLinks/externalLink506.xml" ContentType="application/vnd.openxmlformats-officedocument.spreadsheetml.externalLink+xml"/>
  <Override PartName="/xl/externalLinks/externalLink507.xml" ContentType="application/vnd.openxmlformats-officedocument.spreadsheetml.externalLink+xml"/>
  <Override PartName="/xl/externalLinks/externalLink508.xml" ContentType="application/vnd.openxmlformats-officedocument.spreadsheetml.externalLink+xml"/>
  <Override PartName="/xl/externalLinks/externalLink509.xml" ContentType="application/vnd.openxmlformats-officedocument.spreadsheetml.externalLink+xml"/>
  <Override PartName="/xl/externalLinks/externalLink510.xml" ContentType="application/vnd.openxmlformats-officedocument.spreadsheetml.externalLink+xml"/>
  <Override PartName="/xl/externalLinks/externalLink511.xml" ContentType="application/vnd.openxmlformats-officedocument.spreadsheetml.externalLink+xml"/>
  <Override PartName="/xl/externalLinks/externalLink512.xml" ContentType="application/vnd.openxmlformats-officedocument.spreadsheetml.externalLink+xml"/>
  <Override PartName="/xl/externalLinks/externalLink513.xml" ContentType="application/vnd.openxmlformats-officedocument.spreadsheetml.externalLink+xml"/>
  <Override PartName="/xl/externalLinks/externalLink514.xml" ContentType="application/vnd.openxmlformats-officedocument.spreadsheetml.externalLink+xml"/>
  <Override PartName="/xl/externalLinks/externalLink515.xml" ContentType="application/vnd.openxmlformats-officedocument.spreadsheetml.externalLink+xml"/>
  <Override PartName="/xl/externalLinks/externalLink516.xml" ContentType="application/vnd.openxmlformats-officedocument.spreadsheetml.externalLink+xml"/>
  <Override PartName="/xl/externalLinks/externalLink517.xml" ContentType="application/vnd.openxmlformats-officedocument.spreadsheetml.externalLink+xml"/>
  <Override PartName="/xl/externalLinks/externalLink518.xml" ContentType="application/vnd.openxmlformats-officedocument.spreadsheetml.externalLink+xml"/>
  <Override PartName="/xl/externalLinks/externalLink519.xml" ContentType="application/vnd.openxmlformats-officedocument.spreadsheetml.externalLink+xml"/>
  <Override PartName="/xl/externalLinks/externalLink520.xml" ContentType="application/vnd.openxmlformats-officedocument.spreadsheetml.externalLink+xml"/>
  <Override PartName="/xl/externalLinks/externalLink521.xml" ContentType="application/vnd.openxmlformats-officedocument.spreadsheetml.externalLink+xml"/>
  <Override PartName="/xl/externalLinks/externalLink522.xml" ContentType="application/vnd.openxmlformats-officedocument.spreadsheetml.externalLink+xml"/>
  <Override PartName="/xl/externalLinks/externalLink523.xml" ContentType="application/vnd.openxmlformats-officedocument.spreadsheetml.externalLink+xml"/>
  <Override PartName="/xl/externalLinks/externalLink524.xml" ContentType="application/vnd.openxmlformats-officedocument.spreadsheetml.externalLink+xml"/>
  <Override PartName="/xl/externalLinks/externalLink525.xml" ContentType="application/vnd.openxmlformats-officedocument.spreadsheetml.externalLink+xml"/>
  <Override PartName="/xl/externalLinks/externalLink526.xml" ContentType="application/vnd.openxmlformats-officedocument.spreadsheetml.externalLink+xml"/>
  <Override PartName="/xl/externalLinks/externalLink527.xml" ContentType="application/vnd.openxmlformats-officedocument.spreadsheetml.externalLink+xml"/>
  <Override PartName="/xl/externalLinks/externalLink528.xml" ContentType="application/vnd.openxmlformats-officedocument.spreadsheetml.externalLink+xml"/>
  <Override PartName="/xl/externalLinks/externalLink529.xml" ContentType="application/vnd.openxmlformats-officedocument.spreadsheetml.externalLink+xml"/>
  <Override PartName="/xl/externalLinks/externalLink530.xml" ContentType="application/vnd.openxmlformats-officedocument.spreadsheetml.externalLink+xml"/>
  <Override PartName="/xl/externalLinks/externalLink531.xml" ContentType="application/vnd.openxmlformats-officedocument.spreadsheetml.externalLink+xml"/>
  <Override PartName="/xl/externalLinks/externalLink532.xml" ContentType="application/vnd.openxmlformats-officedocument.spreadsheetml.externalLink+xml"/>
  <Override PartName="/xl/externalLinks/externalLink533.xml" ContentType="application/vnd.openxmlformats-officedocument.spreadsheetml.externalLink+xml"/>
  <Override PartName="/xl/externalLinks/externalLink534.xml" ContentType="application/vnd.openxmlformats-officedocument.spreadsheetml.externalLink+xml"/>
  <Override PartName="/xl/externalLinks/externalLink535.xml" ContentType="application/vnd.openxmlformats-officedocument.spreadsheetml.externalLink+xml"/>
  <Override PartName="/xl/externalLinks/externalLink536.xml" ContentType="application/vnd.openxmlformats-officedocument.spreadsheetml.externalLink+xml"/>
  <Override PartName="/xl/externalLinks/externalLink537.xml" ContentType="application/vnd.openxmlformats-officedocument.spreadsheetml.externalLink+xml"/>
  <Override PartName="/xl/externalLinks/externalLink538.xml" ContentType="application/vnd.openxmlformats-officedocument.spreadsheetml.externalLink+xml"/>
  <Override PartName="/xl/externalLinks/externalLink539.xml" ContentType="application/vnd.openxmlformats-officedocument.spreadsheetml.externalLink+xml"/>
  <Override PartName="/xl/externalLinks/externalLink540.xml" ContentType="application/vnd.openxmlformats-officedocument.spreadsheetml.externalLink+xml"/>
  <Override PartName="/xl/externalLinks/externalLink541.xml" ContentType="application/vnd.openxmlformats-officedocument.spreadsheetml.externalLink+xml"/>
  <Override PartName="/xl/externalLinks/externalLink542.xml" ContentType="application/vnd.openxmlformats-officedocument.spreadsheetml.externalLink+xml"/>
  <Override PartName="/xl/externalLinks/externalLink543.xml" ContentType="application/vnd.openxmlformats-officedocument.spreadsheetml.externalLink+xml"/>
  <Override PartName="/xl/externalLinks/externalLink544.xml" ContentType="application/vnd.openxmlformats-officedocument.spreadsheetml.externalLink+xml"/>
  <Override PartName="/xl/externalLinks/externalLink545.xml" ContentType="application/vnd.openxmlformats-officedocument.spreadsheetml.externalLink+xml"/>
  <Override PartName="/xl/externalLinks/externalLink546.xml" ContentType="application/vnd.openxmlformats-officedocument.spreadsheetml.externalLink+xml"/>
  <Override PartName="/xl/externalLinks/externalLink547.xml" ContentType="application/vnd.openxmlformats-officedocument.spreadsheetml.externalLink+xml"/>
  <Override PartName="/xl/externalLinks/externalLink548.xml" ContentType="application/vnd.openxmlformats-officedocument.spreadsheetml.externalLink+xml"/>
  <Override PartName="/xl/externalLinks/externalLink549.xml" ContentType="application/vnd.openxmlformats-officedocument.spreadsheetml.externalLink+xml"/>
  <Override PartName="/xl/externalLinks/externalLink550.xml" ContentType="application/vnd.openxmlformats-officedocument.spreadsheetml.externalLink+xml"/>
  <Override PartName="/xl/externalLinks/externalLink551.xml" ContentType="application/vnd.openxmlformats-officedocument.spreadsheetml.externalLink+xml"/>
  <Override PartName="/xl/externalLinks/externalLink552.xml" ContentType="application/vnd.openxmlformats-officedocument.spreadsheetml.externalLink+xml"/>
  <Override PartName="/xl/externalLinks/externalLink553.xml" ContentType="application/vnd.openxmlformats-officedocument.spreadsheetml.externalLink+xml"/>
  <Override PartName="/xl/externalLinks/externalLink554.xml" ContentType="application/vnd.openxmlformats-officedocument.spreadsheetml.externalLink+xml"/>
  <Override PartName="/xl/externalLinks/externalLink555.xml" ContentType="application/vnd.openxmlformats-officedocument.spreadsheetml.externalLink+xml"/>
  <Override PartName="/xl/externalLinks/externalLink556.xml" ContentType="application/vnd.openxmlformats-officedocument.spreadsheetml.externalLink+xml"/>
  <Override PartName="/xl/externalLinks/externalLink557.xml" ContentType="application/vnd.openxmlformats-officedocument.spreadsheetml.externalLink+xml"/>
  <Override PartName="/xl/externalLinks/externalLink558.xml" ContentType="application/vnd.openxmlformats-officedocument.spreadsheetml.externalLink+xml"/>
  <Override PartName="/xl/externalLinks/externalLink559.xml" ContentType="application/vnd.openxmlformats-officedocument.spreadsheetml.externalLink+xml"/>
  <Override PartName="/xl/externalLinks/externalLink560.xml" ContentType="application/vnd.openxmlformats-officedocument.spreadsheetml.externalLink+xml"/>
  <Override PartName="/xl/externalLinks/externalLink561.xml" ContentType="application/vnd.openxmlformats-officedocument.spreadsheetml.externalLink+xml"/>
  <Override PartName="/xl/externalLinks/externalLink562.xml" ContentType="application/vnd.openxmlformats-officedocument.spreadsheetml.externalLink+xml"/>
  <Override PartName="/xl/externalLinks/externalLink563.xml" ContentType="application/vnd.openxmlformats-officedocument.spreadsheetml.externalLink+xml"/>
  <Override PartName="/xl/externalLinks/externalLink564.xml" ContentType="application/vnd.openxmlformats-officedocument.spreadsheetml.externalLink+xml"/>
  <Override PartName="/xl/externalLinks/externalLink565.xml" ContentType="application/vnd.openxmlformats-officedocument.spreadsheetml.externalLink+xml"/>
  <Override PartName="/xl/externalLinks/externalLink566.xml" ContentType="application/vnd.openxmlformats-officedocument.spreadsheetml.externalLink+xml"/>
  <Override PartName="/xl/externalLinks/externalLink567.xml" ContentType="application/vnd.openxmlformats-officedocument.spreadsheetml.externalLink+xml"/>
  <Override PartName="/xl/externalLinks/externalLink568.xml" ContentType="application/vnd.openxmlformats-officedocument.spreadsheetml.externalLink+xml"/>
  <Override PartName="/xl/externalLinks/externalLink569.xml" ContentType="application/vnd.openxmlformats-officedocument.spreadsheetml.externalLink+xml"/>
  <Override PartName="/xl/externalLinks/externalLink570.xml" ContentType="application/vnd.openxmlformats-officedocument.spreadsheetml.externalLink+xml"/>
  <Override PartName="/xl/externalLinks/externalLink571.xml" ContentType="application/vnd.openxmlformats-officedocument.spreadsheetml.externalLink+xml"/>
  <Override PartName="/xl/externalLinks/externalLink572.xml" ContentType="application/vnd.openxmlformats-officedocument.spreadsheetml.externalLink+xml"/>
  <Override PartName="/xl/externalLinks/externalLink573.xml" ContentType="application/vnd.openxmlformats-officedocument.spreadsheetml.externalLink+xml"/>
  <Override PartName="/xl/externalLinks/externalLink574.xml" ContentType="application/vnd.openxmlformats-officedocument.spreadsheetml.externalLink+xml"/>
  <Override PartName="/xl/externalLinks/externalLink575.xml" ContentType="application/vnd.openxmlformats-officedocument.spreadsheetml.externalLink+xml"/>
  <Override PartName="/xl/externalLinks/externalLink576.xml" ContentType="application/vnd.openxmlformats-officedocument.spreadsheetml.externalLink+xml"/>
  <Override PartName="/xl/externalLinks/externalLink577.xml" ContentType="application/vnd.openxmlformats-officedocument.spreadsheetml.externalLink+xml"/>
  <Override PartName="/xl/externalLinks/externalLink578.xml" ContentType="application/vnd.openxmlformats-officedocument.spreadsheetml.externalLink+xml"/>
  <Override PartName="/xl/externalLinks/externalLink579.xml" ContentType="application/vnd.openxmlformats-officedocument.spreadsheetml.externalLink+xml"/>
  <Override PartName="/xl/externalLinks/externalLink580.xml" ContentType="application/vnd.openxmlformats-officedocument.spreadsheetml.externalLink+xml"/>
  <Override PartName="/xl/externalLinks/externalLink581.xml" ContentType="application/vnd.openxmlformats-officedocument.spreadsheetml.externalLink+xml"/>
  <Override PartName="/xl/externalLinks/externalLink582.xml" ContentType="application/vnd.openxmlformats-officedocument.spreadsheetml.externalLink+xml"/>
  <Override PartName="/xl/externalLinks/externalLink583.xml" ContentType="application/vnd.openxmlformats-officedocument.spreadsheetml.externalLink+xml"/>
  <Override PartName="/xl/externalLinks/externalLink584.xml" ContentType="application/vnd.openxmlformats-officedocument.spreadsheetml.externalLink+xml"/>
  <Override PartName="/xl/externalLinks/externalLink585.xml" ContentType="application/vnd.openxmlformats-officedocument.spreadsheetml.externalLink+xml"/>
  <Override PartName="/xl/externalLinks/externalLink586.xml" ContentType="application/vnd.openxmlformats-officedocument.spreadsheetml.externalLink+xml"/>
  <Override PartName="/xl/externalLinks/externalLink587.xml" ContentType="application/vnd.openxmlformats-officedocument.spreadsheetml.externalLink+xml"/>
  <Override PartName="/xl/externalLinks/externalLink588.xml" ContentType="application/vnd.openxmlformats-officedocument.spreadsheetml.externalLink+xml"/>
  <Override PartName="/xl/externalLinks/externalLink589.xml" ContentType="application/vnd.openxmlformats-officedocument.spreadsheetml.externalLink+xml"/>
  <Override PartName="/xl/externalLinks/externalLink590.xml" ContentType="application/vnd.openxmlformats-officedocument.spreadsheetml.externalLink+xml"/>
  <Override PartName="/xl/externalLinks/externalLink591.xml" ContentType="application/vnd.openxmlformats-officedocument.spreadsheetml.externalLink+xml"/>
  <Override PartName="/xl/externalLinks/externalLink592.xml" ContentType="application/vnd.openxmlformats-officedocument.spreadsheetml.externalLink+xml"/>
  <Override PartName="/xl/externalLinks/externalLink593.xml" ContentType="application/vnd.openxmlformats-officedocument.spreadsheetml.externalLink+xml"/>
  <Override PartName="/xl/externalLinks/externalLink594.xml" ContentType="application/vnd.openxmlformats-officedocument.spreadsheetml.externalLink+xml"/>
  <Override PartName="/xl/externalLinks/externalLink595.xml" ContentType="application/vnd.openxmlformats-officedocument.spreadsheetml.externalLink+xml"/>
  <Override PartName="/xl/externalLinks/externalLink596.xml" ContentType="application/vnd.openxmlformats-officedocument.spreadsheetml.externalLink+xml"/>
  <Override PartName="/xl/externalLinks/externalLink597.xml" ContentType="application/vnd.openxmlformats-officedocument.spreadsheetml.externalLink+xml"/>
  <Override PartName="/xl/externalLinks/externalLink598.xml" ContentType="application/vnd.openxmlformats-officedocument.spreadsheetml.externalLink+xml"/>
  <Override PartName="/xl/externalLinks/externalLink599.xml" ContentType="application/vnd.openxmlformats-officedocument.spreadsheetml.externalLink+xml"/>
  <Override PartName="/xl/externalLinks/externalLink600.xml" ContentType="application/vnd.openxmlformats-officedocument.spreadsheetml.externalLink+xml"/>
  <Override PartName="/xl/externalLinks/externalLink601.xml" ContentType="application/vnd.openxmlformats-officedocument.spreadsheetml.externalLink+xml"/>
  <Override PartName="/xl/externalLinks/externalLink602.xml" ContentType="application/vnd.openxmlformats-officedocument.spreadsheetml.externalLink+xml"/>
  <Override PartName="/xl/externalLinks/externalLink603.xml" ContentType="application/vnd.openxmlformats-officedocument.spreadsheetml.externalLink+xml"/>
  <Override PartName="/xl/externalLinks/externalLink604.xml" ContentType="application/vnd.openxmlformats-officedocument.spreadsheetml.externalLink+xml"/>
  <Override PartName="/xl/externalLinks/externalLink605.xml" ContentType="application/vnd.openxmlformats-officedocument.spreadsheetml.externalLink+xml"/>
  <Override PartName="/xl/externalLinks/externalLink606.xml" ContentType="application/vnd.openxmlformats-officedocument.spreadsheetml.externalLink+xml"/>
  <Override PartName="/xl/externalLinks/externalLink607.xml" ContentType="application/vnd.openxmlformats-officedocument.spreadsheetml.externalLink+xml"/>
  <Override PartName="/xl/externalLinks/externalLink608.xml" ContentType="application/vnd.openxmlformats-officedocument.spreadsheetml.externalLink+xml"/>
  <Override PartName="/xl/externalLinks/externalLink609.xml" ContentType="application/vnd.openxmlformats-officedocument.spreadsheetml.externalLink+xml"/>
  <Override PartName="/xl/externalLinks/externalLink610.xml" ContentType="application/vnd.openxmlformats-officedocument.spreadsheetml.externalLink+xml"/>
  <Override PartName="/xl/externalLinks/externalLink611.xml" ContentType="application/vnd.openxmlformats-officedocument.spreadsheetml.externalLink+xml"/>
  <Override PartName="/xl/externalLinks/externalLink612.xml" ContentType="application/vnd.openxmlformats-officedocument.spreadsheetml.externalLink+xml"/>
  <Override PartName="/xl/externalLinks/externalLink613.xml" ContentType="application/vnd.openxmlformats-officedocument.spreadsheetml.externalLink+xml"/>
  <Override PartName="/xl/externalLinks/externalLink614.xml" ContentType="application/vnd.openxmlformats-officedocument.spreadsheetml.externalLink+xml"/>
  <Override PartName="/xl/externalLinks/externalLink615.xml" ContentType="application/vnd.openxmlformats-officedocument.spreadsheetml.externalLink+xml"/>
  <Override PartName="/xl/externalLinks/externalLink616.xml" ContentType="application/vnd.openxmlformats-officedocument.spreadsheetml.externalLink+xml"/>
  <Override PartName="/xl/externalLinks/externalLink617.xml" ContentType="application/vnd.openxmlformats-officedocument.spreadsheetml.externalLink+xml"/>
  <Override PartName="/xl/externalLinks/externalLink618.xml" ContentType="application/vnd.openxmlformats-officedocument.spreadsheetml.externalLink+xml"/>
  <Override PartName="/xl/externalLinks/externalLink619.xml" ContentType="application/vnd.openxmlformats-officedocument.spreadsheetml.externalLink+xml"/>
  <Override PartName="/xl/externalLinks/externalLink620.xml" ContentType="application/vnd.openxmlformats-officedocument.spreadsheetml.externalLink+xml"/>
  <Override PartName="/xl/externalLinks/externalLink621.xml" ContentType="application/vnd.openxmlformats-officedocument.spreadsheetml.externalLink+xml"/>
  <Override PartName="/xl/externalLinks/externalLink622.xml" ContentType="application/vnd.openxmlformats-officedocument.spreadsheetml.externalLink+xml"/>
  <Override PartName="/xl/externalLinks/externalLink623.xml" ContentType="application/vnd.openxmlformats-officedocument.spreadsheetml.externalLink+xml"/>
  <Override PartName="/xl/externalLinks/externalLink624.xml" ContentType="application/vnd.openxmlformats-officedocument.spreadsheetml.externalLink+xml"/>
  <Override PartName="/xl/externalLinks/externalLink625.xml" ContentType="application/vnd.openxmlformats-officedocument.spreadsheetml.externalLink+xml"/>
  <Override PartName="/xl/externalLinks/externalLink626.xml" ContentType="application/vnd.openxmlformats-officedocument.spreadsheetml.externalLink+xml"/>
  <Override PartName="/xl/externalLinks/externalLink627.xml" ContentType="application/vnd.openxmlformats-officedocument.spreadsheetml.externalLink+xml"/>
  <Override PartName="/xl/externalLinks/externalLink628.xml" ContentType="application/vnd.openxmlformats-officedocument.spreadsheetml.externalLink+xml"/>
  <Override PartName="/xl/externalLinks/externalLink629.xml" ContentType="application/vnd.openxmlformats-officedocument.spreadsheetml.externalLink+xml"/>
  <Override PartName="/xl/externalLinks/externalLink630.xml" ContentType="application/vnd.openxmlformats-officedocument.spreadsheetml.externalLink+xml"/>
  <Override PartName="/xl/externalLinks/externalLink6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galliard.awsad.allspringglobal.com\data\GCM\Galliard\Shared\REPORTING\Client Reporting\SRFs for Website\"/>
    </mc:Choice>
  </mc:AlternateContent>
  <xr:revisionPtr revIDLastSave="0" documentId="13_ncr:1_{562991DF-BE65-4E0D-A340-B99EC4AE5577}" xr6:coauthVersionLast="47" xr6:coauthVersionMax="47" xr10:uidLastSave="{00000000-0000-0000-0000-000000000000}"/>
  <bookViews>
    <workbookView xWindow="-120" yWindow="-120" windowWidth="25440" windowHeight="15390" tabRatio="899" xr2:uid="{00000000-000D-0000-FFFF-FFFF00000000}"/>
  </bookViews>
  <sheets>
    <sheet name="Feb24" sheetId="205" r:id="rId1"/>
    <sheet name="Jan24" sheetId="204" r:id="rId2"/>
    <sheet name="Dec23" sheetId="203" r:id="rId3"/>
    <sheet name="Nov23" sheetId="202" r:id="rId4"/>
    <sheet name="Oct23" sheetId="201" r:id="rId5"/>
    <sheet name="Sep23" sheetId="200" r:id="rId6"/>
    <sheet name="Aug23" sheetId="199" r:id="rId7"/>
    <sheet name="Jul23" sheetId="198" r:id="rId8"/>
    <sheet name="Jun23" sheetId="197" r:id="rId9"/>
    <sheet name="May23" sheetId="196" r:id="rId10"/>
    <sheet name="Apr23" sheetId="195" r:id="rId11"/>
    <sheet name="Mar23" sheetId="194" r:id="rId12"/>
    <sheet name="Feb23" sheetId="193" r:id="rId13"/>
    <sheet name="Jan23" sheetId="192" r:id="rId14"/>
    <sheet name="Dec22" sheetId="191" r:id="rId15"/>
    <sheet name="Nov22" sheetId="190" r:id="rId16"/>
    <sheet name="Oct22" sheetId="189" r:id="rId17"/>
    <sheet name="Sep22" sheetId="188" r:id="rId18"/>
    <sheet name="Aug22" sheetId="187" r:id="rId19"/>
    <sheet name="Jul22" sheetId="186" r:id="rId20"/>
    <sheet name="Jun22" sheetId="185" r:id="rId21"/>
    <sheet name="May22" sheetId="184" r:id="rId22"/>
    <sheet name="Apr22" sheetId="183" r:id="rId23"/>
    <sheet name="Mar22" sheetId="182" r:id="rId24"/>
    <sheet name="Feb22" sheetId="181" r:id="rId25"/>
    <sheet name="Jan22" sheetId="180" r:id="rId26"/>
    <sheet name="Dec21" sheetId="179" r:id="rId27"/>
    <sheet name="Nov21" sheetId="178" r:id="rId28"/>
    <sheet name="Oct21" sheetId="177" r:id="rId29"/>
    <sheet name="Sep21" sheetId="176" r:id="rId30"/>
    <sheet name="Aug21" sheetId="175" r:id="rId31"/>
    <sheet name="Jul21" sheetId="174" r:id="rId32"/>
    <sheet name="Jun21" sheetId="173" r:id="rId33"/>
    <sheet name="May21" sheetId="172" r:id="rId34"/>
    <sheet name="Apr21" sheetId="171" r:id="rId35"/>
    <sheet name="Mar21" sheetId="170" r:id="rId36"/>
    <sheet name="Feb21" sheetId="169" r:id="rId37"/>
    <sheet name="Jan21" sheetId="168" r:id="rId38"/>
    <sheet name="Dec20" sheetId="167" r:id="rId39"/>
    <sheet name="Nov20" sheetId="166" r:id="rId40"/>
    <sheet name="Oct20" sheetId="165" r:id="rId41"/>
    <sheet name="Sep20" sheetId="164" r:id="rId42"/>
    <sheet name="Aug20" sheetId="163" r:id="rId43"/>
    <sheet name="Jul20" sheetId="162" r:id="rId44"/>
    <sheet name="Jun20" sheetId="161" r:id="rId45"/>
    <sheet name="May20" sheetId="160" r:id="rId46"/>
    <sheet name="Apr20" sheetId="159" r:id="rId47"/>
    <sheet name="Mar20" sheetId="158" r:id="rId48"/>
    <sheet name="Feb20" sheetId="157" r:id="rId49"/>
    <sheet name="Jan20" sheetId="156" r:id="rId50"/>
    <sheet name="Dec19" sheetId="155" r:id="rId51"/>
    <sheet name="Nov19" sheetId="154" r:id="rId52"/>
    <sheet name="Oct19" sheetId="153" r:id="rId53"/>
    <sheet name="Sep19" sheetId="152" r:id="rId54"/>
    <sheet name="Aug19" sheetId="151" r:id="rId55"/>
    <sheet name="Jul19" sheetId="150" r:id="rId56"/>
    <sheet name="Jun19" sheetId="149" r:id="rId57"/>
    <sheet name="May19" sheetId="148" r:id="rId58"/>
    <sheet name="Apr19" sheetId="147" r:id="rId59"/>
    <sheet name="Mar19" sheetId="146" r:id="rId60"/>
    <sheet name="Feb19" sheetId="145" r:id="rId61"/>
    <sheet name="Jan19" sheetId="144" r:id="rId62"/>
    <sheet name="Dec18" sheetId="143" r:id="rId63"/>
    <sheet name="Nov18" sheetId="142" r:id="rId64"/>
    <sheet name="Oct18" sheetId="141" r:id="rId65"/>
    <sheet name="Sep18" sheetId="140" r:id="rId66"/>
    <sheet name="Aug18" sheetId="139" r:id="rId67"/>
    <sheet name="Jul18" sheetId="138" r:id="rId68"/>
    <sheet name="Jun18" sheetId="137" r:id="rId69"/>
    <sheet name="May18" sheetId="136" r:id="rId70"/>
    <sheet name="Apr18" sheetId="135" r:id="rId71"/>
    <sheet name="Mar18" sheetId="134" r:id="rId72"/>
    <sheet name="Feb18" sheetId="133" r:id="rId73"/>
    <sheet name="Jan18" sheetId="132" r:id="rId74"/>
    <sheet name="Dec17" sheetId="131" r:id="rId75"/>
    <sheet name="Nov17" sheetId="130" r:id="rId76"/>
    <sheet name="Oct17" sheetId="129" r:id="rId77"/>
    <sheet name="Sep17" sheetId="128" r:id="rId78"/>
    <sheet name="Aug17" sheetId="127" r:id="rId79"/>
    <sheet name="Jul17" sheetId="126" r:id="rId80"/>
    <sheet name="Jun17" sheetId="125" r:id="rId81"/>
    <sheet name="May17" sheetId="124" r:id="rId82"/>
    <sheet name="Apr17" sheetId="123" r:id="rId83"/>
    <sheet name="Mar17" sheetId="122" r:id="rId84"/>
    <sheet name="Feb17" sheetId="121" r:id="rId85"/>
    <sheet name="Jan17" sheetId="120" r:id="rId86"/>
    <sheet name="Dec16" sheetId="119" r:id="rId87"/>
    <sheet name="Nov16" sheetId="118" r:id="rId88"/>
    <sheet name="Oct16" sheetId="117" r:id="rId89"/>
    <sheet name="Sep16" sheetId="116" r:id="rId90"/>
    <sheet name="Aug16" sheetId="115" r:id="rId91"/>
    <sheet name="Jul16" sheetId="114" r:id="rId92"/>
    <sheet name="Jun16" sheetId="113" r:id="rId93"/>
    <sheet name="May16" sheetId="112" r:id="rId94"/>
    <sheet name="Apr16" sheetId="111" r:id="rId95"/>
    <sheet name="Mar16" sheetId="110" r:id="rId96"/>
    <sheet name="Feb16" sheetId="109" r:id="rId97"/>
    <sheet name="Jan16" sheetId="108" r:id="rId98"/>
    <sheet name="Dec15" sheetId="107" r:id="rId99"/>
    <sheet name="Nov15" sheetId="106" r:id="rId100"/>
    <sheet name="Oct15" sheetId="105" r:id="rId101"/>
    <sheet name="Sep15" sheetId="104" r:id="rId102"/>
    <sheet name="Aug15" sheetId="103" r:id="rId103"/>
    <sheet name="Jul15" sheetId="102" r:id="rId104"/>
    <sheet name="Jun15" sheetId="101" r:id="rId105"/>
    <sheet name="May15" sheetId="100" r:id="rId106"/>
    <sheet name="Apr15" sheetId="99" r:id="rId107"/>
    <sheet name="Mar15" sheetId="98" r:id="rId108"/>
    <sheet name="Feb15" sheetId="97" r:id="rId109"/>
    <sheet name="Jan15" sheetId="96" r:id="rId110"/>
    <sheet name="Dec14" sheetId="95" r:id="rId111"/>
    <sheet name="Nov14" sheetId="94" r:id="rId112"/>
    <sheet name="Oct14" sheetId="93" r:id="rId113"/>
    <sheet name="Sep14" sheetId="92" r:id="rId114"/>
    <sheet name="Aug14" sheetId="91" r:id="rId115"/>
    <sheet name="Jul14" sheetId="90" r:id="rId116"/>
    <sheet name="Jun14" sheetId="89" r:id="rId117"/>
    <sheet name="May14" sheetId="88" r:id="rId118"/>
    <sheet name="Apr14" sheetId="87" r:id="rId119"/>
    <sheet name="Mar14" sheetId="86" r:id="rId120"/>
    <sheet name="Feb14" sheetId="85" r:id="rId121"/>
    <sheet name="Jan14" sheetId="84" r:id="rId122"/>
    <sheet name="Dec13" sheetId="83" r:id="rId123"/>
    <sheet name="Nov13" sheetId="82" r:id="rId124"/>
    <sheet name="Oct13" sheetId="81" r:id="rId125"/>
    <sheet name="Sep13" sheetId="80" r:id="rId126"/>
    <sheet name="Aug13" sheetId="79" r:id="rId127"/>
    <sheet name="Jul13" sheetId="78" r:id="rId128"/>
    <sheet name="Jun13" sheetId="77" r:id="rId129"/>
    <sheet name="May13" sheetId="76" r:id="rId130"/>
    <sheet name="Apr13" sheetId="75" r:id="rId131"/>
    <sheet name="Mar13" sheetId="74" r:id="rId132"/>
    <sheet name="Feb13" sheetId="73" r:id="rId133"/>
    <sheet name="Jan13" sheetId="72" r:id="rId134"/>
  </sheets>
  <externalReferences>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 r:id="rId464"/>
    <externalReference r:id="rId465"/>
    <externalReference r:id="rId466"/>
    <externalReference r:id="rId467"/>
    <externalReference r:id="rId468"/>
    <externalReference r:id="rId469"/>
    <externalReference r:id="rId470"/>
    <externalReference r:id="rId471"/>
    <externalReference r:id="rId472"/>
    <externalReference r:id="rId473"/>
    <externalReference r:id="rId474"/>
    <externalReference r:id="rId475"/>
    <externalReference r:id="rId476"/>
    <externalReference r:id="rId477"/>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 r:id="rId493"/>
    <externalReference r:id="rId494"/>
    <externalReference r:id="rId495"/>
    <externalReference r:id="rId496"/>
    <externalReference r:id="rId497"/>
    <externalReference r:id="rId498"/>
    <externalReference r:id="rId499"/>
    <externalReference r:id="rId500"/>
    <externalReference r:id="rId501"/>
    <externalReference r:id="rId502"/>
    <externalReference r:id="rId503"/>
    <externalReference r:id="rId504"/>
    <externalReference r:id="rId505"/>
    <externalReference r:id="rId506"/>
    <externalReference r:id="rId507"/>
    <externalReference r:id="rId508"/>
    <externalReference r:id="rId509"/>
    <externalReference r:id="rId510"/>
    <externalReference r:id="rId511"/>
    <externalReference r:id="rId512"/>
    <externalReference r:id="rId513"/>
    <externalReference r:id="rId514"/>
    <externalReference r:id="rId515"/>
    <externalReference r:id="rId516"/>
    <externalReference r:id="rId517"/>
    <externalReference r:id="rId518"/>
    <externalReference r:id="rId519"/>
    <externalReference r:id="rId520"/>
    <externalReference r:id="rId521"/>
    <externalReference r:id="rId522"/>
    <externalReference r:id="rId523"/>
    <externalReference r:id="rId524"/>
    <externalReference r:id="rId525"/>
    <externalReference r:id="rId526"/>
    <externalReference r:id="rId527"/>
    <externalReference r:id="rId528"/>
    <externalReference r:id="rId529"/>
    <externalReference r:id="rId530"/>
    <externalReference r:id="rId531"/>
    <externalReference r:id="rId532"/>
    <externalReference r:id="rId533"/>
    <externalReference r:id="rId534"/>
    <externalReference r:id="rId535"/>
    <externalReference r:id="rId536"/>
    <externalReference r:id="rId537"/>
    <externalReference r:id="rId538"/>
    <externalReference r:id="rId539"/>
    <externalReference r:id="rId540"/>
    <externalReference r:id="rId541"/>
    <externalReference r:id="rId542"/>
    <externalReference r:id="rId543"/>
    <externalReference r:id="rId544"/>
    <externalReference r:id="rId545"/>
    <externalReference r:id="rId546"/>
    <externalReference r:id="rId547"/>
    <externalReference r:id="rId548"/>
    <externalReference r:id="rId549"/>
    <externalReference r:id="rId550"/>
    <externalReference r:id="rId551"/>
    <externalReference r:id="rId552"/>
    <externalReference r:id="rId553"/>
    <externalReference r:id="rId554"/>
    <externalReference r:id="rId555"/>
    <externalReference r:id="rId556"/>
    <externalReference r:id="rId557"/>
    <externalReference r:id="rId558"/>
    <externalReference r:id="rId559"/>
    <externalReference r:id="rId560"/>
    <externalReference r:id="rId561"/>
    <externalReference r:id="rId562"/>
    <externalReference r:id="rId563"/>
    <externalReference r:id="rId564"/>
    <externalReference r:id="rId565"/>
    <externalReference r:id="rId566"/>
    <externalReference r:id="rId567"/>
    <externalReference r:id="rId568"/>
    <externalReference r:id="rId569"/>
    <externalReference r:id="rId570"/>
    <externalReference r:id="rId571"/>
    <externalReference r:id="rId572"/>
    <externalReference r:id="rId573"/>
    <externalReference r:id="rId574"/>
    <externalReference r:id="rId575"/>
    <externalReference r:id="rId576"/>
    <externalReference r:id="rId577"/>
    <externalReference r:id="rId578"/>
    <externalReference r:id="rId579"/>
    <externalReference r:id="rId580"/>
    <externalReference r:id="rId581"/>
    <externalReference r:id="rId582"/>
    <externalReference r:id="rId583"/>
    <externalReference r:id="rId584"/>
    <externalReference r:id="rId585"/>
    <externalReference r:id="rId586"/>
    <externalReference r:id="rId587"/>
    <externalReference r:id="rId588"/>
    <externalReference r:id="rId589"/>
    <externalReference r:id="rId590"/>
    <externalReference r:id="rId591"/>
    <externalReference r:id="rId592"/>
    <externalReference r:id="rId593"/>
    <externalReference r:id="rId594"/>
    <externalReference r:id="rId595"/>
    <externalReference r:id="rId596"/>
    <externalReference r:id="rId597"/>
    <externalReference r:id="rId598"/>
    <externalReference r:id="rId599"/>
    <externalReference r:id="rId600"/>
    <externalReference r:id="rId601"/>
    <externalReference r:id="rId602"/>
    <externalReference r:id="rId603"/>
    <externalReference r:id="rId604"/>
    <externalReference r:id="rId605"/>
    <externalReference r:id="rId606"/>
    <externalReference r:id="rId607"/>
    <externalReference r:id="rId608"/>
    <externalReference r:id="rId609"/>
    <externalReference r:id="rId610"/>
    <externalReference r:id="rId611"/>
    <externalReference r:id="rId612"/>
    <externalReference r:id="rId613"/>
    <externalReference r:id="rId614"/>
    <externalReference r:id="rId615"/>
    <externalReference r:id="rId616"/>
    <externalReference r:id="rId617"/>
    <externalReference r:id="rId618"/>
    <externalReference r:id="rId619"/>
    <externalReference r:id="rId620"/>
    <externalReference r:id="rId621"/>
    <externalReference r:id="rId622"/>
    <externalReference r:id="rId623"/>
    <externalReference r:id="rId624"/>
    <externalReference r:id="rId625"/>
    <externalReference r:id="rId626"/>
    <externalReference r:id="rId627"/>
    <externalReference r:id="rId628"/>
    <externalReference r:id="rId629"/>
    <externalReference r:id="rId630"/>
    <externalReference r:id="rId631"/>
    <externalReference r:id="rId632"/>
    <externalReference r:id="rId633"/>
    <externalReference r:id="rId634"/>
    <externalReference r:id="rId635"/>
    <externalReference r:id="rId636"/>
    <externalReference r:id="rId637"/>
    <externalReference r:id="rId638"/>
    <externalReference r:id="rId639"/>
    <externalReference r:id="rId640"/>
    <externalReference r:id="rId641"/>
    <externalReference r:id="rId642"/>
    <externalReference r:id="rId643"/>
    <externalReference r:id="rId644"/>
    <externalReference r:id="rId645"/>
    <externalReference r:id="rId646"/>
    <externalReference r:id="rId647"/>
    <externalReference r:id="rId648"/>
    <externalReference r:id="rId649"/>
    <externalReference r:id="rId650"/>
    <externalReference r:id="rId651"/>
    <externalReference r:id="rId652"/>
    <externalReference r:id="rId653"/>
    <externalReference r:id="rId654"/>
    <externalReference r:id="rId655"/>
    <externalReference r:id="rId656"/>
    <externalReference r:id="rId657"/>
    <externalReference r:id="rId658"/>
    <externalReference r:id="rId659"/>
    <externalReference r:id="rId660"/>
    <externalReference r:id="rId661"/>
    <externalReference r:id="rId662"/>
    <externalReference r:id="rId663"/>
    <externalReference r:id="rId664"/>
    <externalReference r:id="rId665"/>
    <externalReference r:id="rId666"/>
    <externalReference r:id="rId667"/>
    <externalReference r:id="rId668"/>
    <externalReference r:id="rId669"/>
    <externalReference r:id="rId670"/>
    <externalReference r:id="rId671"/>
    <externalReference r:id="rId672"/>
    <externalReference r:id="rId673"/>
    <externalReference r:id="rId674"/>
    <externalReference r:id="rId675"/>
    <externalReference r:id="rId676"/>
    <externalReference r:id="rId677"/>
    <externalReference r:id="rId678"/>
    <externalReference r:id="rId679"/>
    <externalReference r:id="rId680"/>
    <externalReference r:id="rId681"/>
    <externalReference r:id="rId682"/>
    <externalReference r:id="rId683"/>
    <externalReference r:id="rId684"/>
    <externalReference r:id="rId685"/>
    <externalReference r:id="rId686"/>
    <externalReference r:id="rId687"/>
    <externalReference r:id="rId688"/>
    <externalReference r:id="rId689"/>
    <externalReference r:id="rId690"/>
    <externalReference r:id="rId691"/>
    <externalReference r:id="rId692"/>
    <externalReference r:id="rId693"/>
    <externalReference r:id="rId694"/>
    <externalReference r:id="rId695"/>
    <externalReference r:id="rId696"/>
    <externalReference r:id="rId697"/>
    <externalReference r:id="rId698"/>
    <externalReference r:id="rId699"/>
    <externalReference r:id="rId700"/>
    <externalReference r:id="rId701"/>
    <externalReference r:id="rId702"/>
    <externalReference r:id="rId703"/>
    <externalReference r:id="rId704"/>
    <externalReference r:id="rId705"/>
    <externalReference r:id="rId706"/>
    <externalReference r:id="rId707"/>
    <externalReference r:id="rId708"/>
    <externalReference r:id="rId709"/>
    <externalReference r:id="rId710"/>
    <externalReference r:id="rId711"/>
    <externalReference r:id="rId712"/>
    <externalReference r:id="rId713"/>
    <externalReference r:id="rId714"/>
    <externalReference r:id="rId715"/>
    <externalReference r:id="rId716"/>
    <externalReference r:id="rId717"/>
    <externalReference r:id="rId718"/>
    <externalReference r:id="rId719"/>
    <externalReference r:id="rId720"/>
    <externalReference r:id="rId721"/>
    <externalReference r:id="rId722"/>
    <externalReference r:id="rId723"/>
    <externalReference r:id="rId724"/>
    <externalReference r:id="rId725"/>
    <externalReference r:id="rId726"/>
    <externalReference r:id="rId727"/>
    <externalReference r:id="rId728"/>
    <externalReference r:id="rId729"/>
    <externalReference r:id="rId730"/>
    <externalReference r:id="rId731"/>
    <externalReference r:id="rId732"/>
    <externalReference r:id="rId733"/>
    <externalReference r:id="rId734"/>
    <externalReference r:id="rId735"/>
    <externalReference r:id="rId736"/>
    <externalReference r:id="rId737"/>
    <externalReference r:id="rId738"/>
    <externalReference r:id="rId739"/>
    <externalReference r:id="rId740"/>
    <externalReference r:id="rId741"/>
    <externalReference r:id="rId742"/>
    <externalReference r:id="rId743"/>
    <externalReference r:id="rId744"/>
    <externalReference r:id="rId745"/>
    <externalReference r:id="rId746"/>
    <externalReference r:id="rId747"/>
    <externalReference r:id="rId748"/>
    <externalReference r:id="rId749"/>
    <externalReference r:id="rId750"/>
    <externalReference r:id="rId751"/>
    <externalReference r:id="rId752"/>
    <externalReference r:id="rId753"/>
    <externalReference r:id="rId754"/>
    <externalReference r:id="rId755"/>
    <externalReference r:id="rId756"/>
    <externalReference r:id="rId757"/>
    <externalReference r:id="rId758"/>
    <externalReference r:id="rId759"/>
    <externalReference r:id="rId760"/>
    <externalReference r:id="rId761"/>
    <externalReference r:id="rId762"/>
    <externalReference r:id="rId763"/>
    <externalReference r:id="rId764"/>
    <externalReference r:id="rId765"/>
  </externalReferences>
  <definedNames>
    <definedName name="_xlnm.Print_Area" localSheetId="130">'Apr13'!$A$1:$I$58</definedName>
    <definedName name="_xlnm.Print_Area" localSheetId="118">'Apr14'!$A$1:$I$58</definedName>
    <definedName name="_xlnm.Print_Area" localSheetId="106">'Apr15'!$A$1:$I$58</definedName>
    <definedName name="_xlnm.Print_Area" localSheetId="94">'Apr16'!$A$1:$I$57</definedName>
    <definedName name="_xlnm.Print_Area" localSheetId="82">'Apr17'!$A$1:$I$57</definedName>
    <definedName name="_xlnm.Print_Area" localSheetId="70">'Apr18'!$A$1:$I$57</definedName>
    <definedName name="_xlnm.Print_Area" localSheetId="58">'Apr19'!$A$1:$I$54</definedName>
    <definedName name="_xlnm.Print_Area" localSheetId="46">'Apr20'!$A$1:$I$54</definedName>
    <definedName name="_xlnm.Print_Area" localSheetId="34">'Apr21'!$A$1:$I$54</definedName>
    <definedName name="_xlnm.Print_Area" localSheetId="22">'Apr22'!$A$1:$I$54</definedName>
    <definedName name="_xlnm.Print_Area" localSheetId="10">'Apr23'!$A$1:$I$54</definedName>
    <definedName name="_xlnm.Print_Area" localSheetId="126">'Aug13'!$A$1:$I$58</definedName>
    <definedName name="_xlnm.Print_Area" localSheetId="114">'Aug14'!$A$1:$I$57</definedName>
    <definedName name="_xlnm.Print_Area" localSheetId="102">'Aug15'!$A$1:$I$57</definedName>
    <definedName name="_xlnm.Print_Area" localSheetId="90">'Aug16'!$A$1:$I$57</definedName>
    <definedName name="_xlnm.Print_Area" localSheetId="78">'Aug17'!$A$1:$I$57</definedName>
    <definedName name="_xlnm.Print_Area" localSheetId="66">'Aug18'!$A$1:$I$54</definedName>
    <definedName name="_xlnm.Print_Area" localSheetId="54">'Aug19'!$A$1:$I$54</definedName>
    <definedName name="_xlnm.Print_Area" localSheetId="42">'Aug20'!$A$1:$I$54</definedName>
    <definedName name="_xlnm.Print_Area" localSheetId="30">'Aug21'!$A$1:$I$54</definedName>
    <definedName name="_xlnm.Print_Area" localSheetId="18">'Aug22'!$A$1:$I$54</definedName>
    <definedName name="_xlnm.Print_Area" localSheetId="6">'Aug23'!$A$1:$I$54</definedName>
    <definedName name="_xlnm.Print_Area" localSheetId="122">'Dec13'!$A$1:$I$58</definedName>
    <definedName name="_xlnm.Print_Area" localSheetId="110">'Dec14'!$A$1:$I$57</definedName>
    <definedName name="_xlnm.Print_Area" localSheetId="98">'Dec15'!$A$1:$I$57</definedName>
    <definedName name="_xlnm.Print_Area" localSheetId="86">'Dec16'!$A$1:$I$57</definedName>
    <definedName name="_xlnm.Print_Area" localSheetId="74">'Dec17'!$A$1:$I$57</definedName>
    <definedName name="_xlnm.Print_Area" localSheetId="62">'Dec18'!$A$1:$I$54</definedName>
    <definedName name="_xlnm.Print_Area" localSheetId="50">'Dec19'!$A$1:$I$54</definedName>
    <definedName name="_xlnm.Print_Area" localSheetId="38">'Dec20'!$A$1:$I$54</definedName>
    <definedName name="_xlnm.Print_Area" localSheetId="26">'Dec21'!$A$1:$I$54</definedName>
    <definedName name="_xlnm.Print_Area" localSheetId="14">'Dec22'!$A$1:$I$54</definedName>
    <definedName name="_xlnm.Print_Area" localSheetId="2">'Dec23'!$A$1:$I$54</definedName>
    <definedName name="_xlnm.Print_Area" localSheetId="132">'Feb13'!$A$1:$I$58</definedName>
    <definedName name="_xlnm.Print_Area" localSheetId="120">'Feb14'!$A$1:$I$58</definedName>
    <definedName name="_xlnm.Print_Area" localSheetId="108">'Feb15'!$A$1:$I$57</definedName>
    <definedName name="_xlnm.Print_Area" localSheetId="96">'Feb16'!$A$1:$I$57</definedName>
    <definedName name="_xlnm.Print_Area" localSheetId="84">'Feb17'!$A$1:$I$57</definedName>
    <definedName name="_xlnm.Print_Area" localSheetId="72">'Feb18'!$A$1:$I$57</definedName>
    <definedName name="_xlnm.Print_Area" localSheetId="60">'Feb19'!$A$1:$I$54</definedName>
    <definedName name="_xlnm.Print_Area" localSheetId="48">'Feb20'!$A$1:$I$54</definedName>
    <definedName name="_xlnm.Print_Area" localSheetId="36">'Feb21'!$A$1:$I$54</definedName>
    <definedName name="_xlnm.Print_Area" localSheetId="24">'Feb22'!$A$1:$I$54</definedName>
    <definedName name="_xlnm.Print_Area" localSheetId="12">'Feb23'!$A$1:$I$54</definedName>
    <definedName name="_xlnm.Print_Area" localSheetId="0">'Feb24'!$A$1:$I$54</definedName>
    <definedName name="_xlnm.Print_Area" localSheetId="133">'Jan13'!$A$1:$I$58</definedName>
    <definedName name="_xlnm.Print_Area" localSheetId="121">'Jan14'!$A$1:$I$58</definedName>
    <definedName name="_xlnm.Print_Area" localSheetId="109">'Jan15'!$A$1:$I$57</definedName>
    <definedName name="_xlnm.Print_Area" localSheetId="97">'Jan16'!$A$1:$I$57</definedName>
    <definedName name="_xlnm.Print_Area" localSheetId="85">'Jan17'!$A$1:$I$57</definedName>
    <definedName name="_xlnm.Print_Area" localSheetId="73">'Jan18'!$A$1:$I$57</definedName>
    <definedName name="_xlnm.Print_Area" localSheetId="61">'Jan19'!$A$1:$I$54</definedName>
    <definedName name="_xlnm.Print_Area" localSheetId="49">'Jan20'!$A$1:$I$54</definedName>
    <definedName name="_xlnm.Print_Area" localSheetId="37">'Jan21'!$A$1:$I$54</definedName>
    <definedName name="_xlnm.Print_Area" localSheetId="25">'Jan22'!$A$1:$I$54</definedName>
    <definedName name="_xlnm.Print_Area" localSheetId="13">'Jan23'!$A$1:$I$54</definedName>
    <definedName name="_xlnm.Print_Area" localSheetId="1">'Jan24'!$A$1:$I$54</definedName>
    <definedName name="_xlnm.Print_Area" localSheetId="127">'Jul13'!$A$1:$I$58</definedName>
    <definedName name="_xlnm.Print_Area" localSheetId="115">'Jul14'!$A$1:$I$57</definedName>
    <definedName name="_xlnm.Print_Area" localSheetId="103">'Jul15'!$A$1:$I$57</definedName>
    <definedName name="_xlnm.Print_Area" localSheetId="91">'Jul16'!$A$1:$I$57</definedName>
    <definedName name="_xlnm.Print_Area" localSheetId="79">'Jul17'!$A$1:$I$57</definedName>
    <definedName name="_xlnm.Print_Area" localSheetId="67">'Jul18'!$A$1:$I$54</definedName>
    <definedName name="_xlnm.Print_Area" localSheetId="55">'Jul19'!$A$1:$I$54</definedName>
    <definedName name="_xlnm.Print_Area" localSheetId="43">'Jul20'!$A$1:$I$54</definedName>
    <definedName name="_xlnm.Print_Area" localSheetId="31">'Jul21'!$A$1:$I$54</definedName>
    <definedName name="_xlnm.Print_Area" localSheetId="19">'Jul22'!$A$1:$I$54</definedName>
    <definedName name="_xlnm.Print_Area" localSheetId="7">'Jul23'!$A$1:$I$54</definedName>
    <definedName name="_xlnm.Print_Area" localSheetId="128">'Jun13'!$A$1:$I$58</definedName>
    <definedName name="_xlnm.Print_Area" localSheetId="116">'Jun14'!$A$1:$I$57</definedName>
    <definedName name="_xlnm.Print_Area" localSheetId="104">'Jun15'!$A$1:$I$58</definedName>
    <definedName name="_xlnm.Print_Area" localSheetId="92">'Jun16'!$A$1:$I$57</definedName>
    <definedName name="_xlnm.Print_Area" localSheetId="80">'Jun17'!$A$1:$I$57</definedName>
    <definedName name="_xlnm.Print_Area" localSheetId="68">'Jun18'!$A$1:$I$57</definedName>
    <definedName name="_xlnm.Print_Area" localSheetId="56">'Jun19'!$A$1:$I$54</definedName>
    <definedName name="_xlnm.Print_Area" localSheetId="44">'Jun20'!$A$1:$I$54</definedName>
    <definedName name="_xlnm.Print_Area" localSheetId="32">'Jun21'!$A$1:$I$54</definedName>
    <definedName name="_xlnm.Print_Area" localSheetId="20">'Jun22'!$A$1:$I$54</definedName>
    <definedName name="_xlnm.Print_Area" localSheetId="8">'Jun23'!$A$1:$I$54</definedName>
    <definedName name="_xlnm.Print_Area" localSheetId="131">'Mar13'!$A$1:$I$58</definedName>
    <definedName name="_xlnm.Print_Area" localSheetId="119">'Mar14'!$A$1:$I$58</definedName>
    <definedName name="_xlnm.Print_Area" localSheetId="107">'Mar15'!$A$1:$I$58</definedName>
    <definedName name="_xlnm.Print_Area" localSheetId="95">'Mar16'!$A$1:$I$57</definedName>
    <definedName name="_xlnm.Print_Area" localSheetId="83">'Mar17'!$A$1:$I$57</definedName>
    <definedName name="_xlnm.Print_Area" localSheetId="71">'Mar18'!$A$1:$I$57</definedName>
    <definedName name="_xlnm.Print_Area" localSheetId="59">'Mar19'!$A$1:$I$54</definedName>
    <definedName name="_xlnm.Print_Area" localSheetId="47">'Mar20'!$A$1:$I$54</definedName>
    <definedName name="_xlnm.Print_Area" localSheetId="35">'Mar21'!$A$1:$I$54</definedName>
    <definedName name="_xlnm.Print_Area" localSheetId="23">'Mar22'!$A$1:$I$54</definedName>
    <definedName name="_xlnm.Print_Area" localSheetId="11">'Mar23'!$A$1:$I$54</definedName>
    <definedName name="_xlnm.Print_Area" localSheetId="129">'May13'!$A$1:$I$58</definedName>
    <definedName name="_xlnm.Print_Area" localSheetId="117">'May14'!$A$1:$I$57</definedName>
    <definedName name="_xlnm.Print_Area" localSheetId="105">'May15'!$A$1:$I$58</definedName>
    <definedName name="_xlnm.Print_Area" localSheetId="93">'May16'!$A$1:$I$57</definedName>
    <definedName name="_xlnm.Print_Area" localSheetId="81">'May17'!$A$1:$I$57</definedName>
    <definedName name="_xlnm.Print_Area" localSheetId="69">'May18'!$A$1:$I$57</definedName>
    <definedName name="_xlnm.Print_Area" localSheetId="57">'May19'!$A$1:$I$54</definedName>
    <definedName name="_xlnm.Print_Area" localSheetId="45">'May20'!$A$1:$I$54</definedName>
    <definedName name="_xlnm.Print_Area" localSheetId="33">'May21'!$A$1:$I$54</definedName>
    <definedName name="_xlnm.Print_Area" localSheetId="21">'May22'!$A$1:$I$54</definedName>
    <definedName name="_xlnm.Print_Area" localSheetId="9">'May23'!$A$1:$I$54</definedName>
    <definedName name="_xlnm.Print_Area" localSheetId="123">'Nov13'!$A$1:$I$58</definedName>
    <definedName name="_xlnm.Print_Area" localSheetId="111">'Nov14'!$A$1:$I$57</definedName>
    <definedName name="_xlnm.Print_Area" localSheetId="99">'Nov15'!$A$1:$I$57</definedName>
    <definedName name="_xlnm.Print_Area" localSheetId="87">'Nov16'!$A$1:$I$57</definedName>
    <definedName name="_xlnm.Print_Area" localSheetId="75">'Nov17'!$A$1:$I$57</definedName>
    <definedName name="_xlnm.Print_Area" localSheetId="63">'Nov18'!$A$1:$I$54</definedName>
    <definedName name="_xlnm.Print_Area" localSheetId="51">'Nov19'!$A$1:$I$54</definedName>
    <definedName name="_xlnm.Print_Area" localSheetId="39">'Nov20'!$A$1:$I$54</definedName>
    <definedName name="_xlnm.Print_Area" localSheetId="27">'Nov21'!$A$1:$I$54</definedName>
    <definedName name="_xlnm.Print_Area" localSheetId="15">'Nov22'!$A$1:$I$54</definedName>
    <definedName name="_xlnm.Print_Area" localSheetId="3">'Nov23'!$A$1:$I$54</definedName>
    <definedName name="_xlnm.Print_Area" localSheetId="124">'Oct13'!$A$1:$I$58</definedName>
    <definedName name="_xlnm.Print_Area" localSheetId="112">'Oct14'!$A$1:$I$57</definedName>
    <definedName name="_xlnm.Print_Area" localSheetId="100">'Oct15'!$A$1:$I$57</definedName>
    <definedName name="_xlnm.Print_Area" localSheetId="88">'Oct16'!$A$1:$I$57</definedName>
    <definedName name="_xlnm.Print_Area" localSheetId="76">'Oct17'!$A$1:$I$57</definedName>
    <definedName name="_xlnm.Print_Area" localSheetId="64">'Oct18'!$A$1:$I$54</definedName>
    <definedName name="_xlnm.Print_Area" localSheetId="52">'Oct19'!$A$1:$I$54</definedName>
    <definedName name="_xlnm.Print_Area" localSheetId="40">'Oct20'!$A$1:$I$54</definedName>
    <definedName name="_xlnm.Print_Area" localSheetId="28">'Oct21'!$A$1:$I$54</definedName>
    <definedName name="_xlnm.Print_Area" localSheetId="16">'Oct22'!$A$1:$I$54</definedName>
    <definedName name="_xlnm.Print_Area" localSheetId="4">'Oct23'!$A$1:$I$54</definedName>
    <definedName name="_xlnm.Print_Area" localSheetId="125">'Sep13'!$A$1:$I$58</definedName>
    <definedName name="_xlnm.Print_Area" localSheetId="113">'Sep14'!$A$1:$I$57</definedName>
    <definedName name="_xlnm.Print_Area" localSheetId="101">'Sep15'!$A$1:$I$57</definedName>
    <definedName name="_xlnm.Print_Area" localSheetId="89">'Sep16'!$A$1:$I$57</definedName>
    <definedName name="_xlnm.Print_Area" localSheetId="77">'Sep17'!$A$1:$I$57</definedName>
    <definedName name="_xlnm.Print_Area" localSheetId="65">'Sep18'!$A$1:$I$54</definedName>
    <definedName name="_xlnm.Print_Area" localSheetId="53">'Sep19'!$A$1:$I$54</definedName>
    <definedName name="_xlnm.Print_Area" localSheetId="41">'Sep20'!$A$1:$I$54</definedName>
    <definedName name="_xlnm.Print_Area" localSheetId="29">'Sep21'!$A$1:$I$54</definedName>
    <definedName name="_xlnm.Print_Area" localSheetId="17">'Sep22'!$A$1:$I$54</definedName>
    <definedName name="_xlnm.Print_Area" localSheetId="5">'Sep23'!$A$1:$I$54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205" l="1"/>
  <c r="G19" i="205"/>
  <c r="G17" i="205"/>
  <c r="G27" i="205"/>
  <c r="G26" i="205"/>
  <c r="G25" i="205"/>
  <c r="G24" i="205"/>
  <c r="G23" i="205"/>
  <c r="G22" i="205"/>
  <c r="G21" i="205"/>
  <c r="G18" i="205"/>
  <c r="G16" i="205"/>
  <c r="G27" i="204"/>
  <c r="G26" i="204"/>
  <c r="G25" i="204"/>
  <c r="G24" i="204"/>
  <c r="G23" i="204"/>
  <c r="G22" i="204"/>
  <c r="G21" i="204"/>
  <c r="G20" i="204"/>
  <c r="G19" i="204"/>
  <c r="G18" i="204"/>
  <c r="G17" i="204"/>
  <c r="G16" i="204"/>
  <c r="G27" i="203"/>
  <c r="G26" i="203"/>
  <c r="G25" i="203"/>
  <c r="G24" i="203"/>
  <c r="G23" i="203"/>
  <c r="G22" i="203"/>
  <c r="G21" i="203"/>
  <c r="G20" i="203"/>
  <c r="G19" i="203"/>
  <c r="G18" i="203"/>
  <c r="G17" i="203"/>
  <c r="G16" i="203"/>
  <c r="G16" i="202"/>
  <c r="G27" i="202"/>
  <c r="G26" i="202"/>
  <c r="G25" i="202"/>
  <c r="G24" i="202"/>
  <c r="G23" i="202"/>
  <c r="G22" i="202"/>
  <c r="G21" i="202"/>
  <c r="G20" i="202"/>
  <c r="G19" i="202"/>
  <c r="G18" i="202"/>
  <c r="G17" i="202"/>
  <c r="G27" i="201"/>
  <c r="G26" i="201"/>
  <c r="G25" i="201"/>
  <c r="G24" i="201"/>
  <c r="G23" i="201"/>
  <c r="G22" i="201"/>
  <c r="G21" i="201"/>
  <c r="G20" i="201"/>
  <c r="G19" i="201"/>
  <c r="G18" i="201"/>
  <c r="G17" i="201"/>
  <c r="G16" i="201"/>
  <c r="G27" i="200"/>
  <c r="G26" i="200"/>
  <c r="G25" i="200"/>
  <c r="G24" i="200"/>
  <c r="G23" i="200"/>
  <c r="G22" i="200"/>
  <c r="G21" i="200"/>
  <c r="G20" i="200"/>
  <c r="G19" i="200"/>
  <c r="G18" i="200"/>
  <c r="G17" i="200"/>
  <c r="G16" i="200"/>
  <c r="G27" i="199"/>
  <c r="G26" i="199"/>
  <c r="G25" i="199"/>
  <c r="G24" i="199"/>
  <c r="G23" i="199"/>
  <c r="G22" i="199"/>
  <c r="G21" i="199"/>
  <c r="G20" i="199"/>
  <c r="G19" i="199"/>
  <c r="G18" i="199"/>
  <c r="G17" i="199"/>
  <c r="G16" i="199"/>
  <c r="G27" i="198"/>
  <c r="G26" i="198"/>
  <c r="G25" i="198"/>
  <c r="G24" i="198"/>
  <c r="G23" i="198"/>
  <c r="G22" i="198"/>
  <c r="G21" i="198"/>
  <c r="G20" i="198"/>
  <c r="G19" i="198"/>
  <c r="G18" i="198"/>
  <c r="G17" i="198"/>
  <c r="G16" i="198"/>
  <c r="G27" i="197"/>
  <c r="G26" i="197"/>
  <c r="G25" i="197"/>
  <c r="G24" i="197"/>
  <c r="G23" i="197"/>
  <c r="G22" i="197"/>
  <c r="G21" i="197"/>
  <c r="G20" i="197"/>
  <c r="G19" i="197"/>
  <c r="G18" i="197"/>
  <c r="G17" i="197"/>
  <c r="G16" i="197"/>
  <c r="G25" i="196"/>
  <c r="G27" i="196"/>
  <c r="G26" i="196"/>
  <c r="G24" i="196"/>
  <c r="G23" i="196"/>
  <c r="G22" i="196"/>
  <c r="G21" i="196"/>
  <c r="G20" i="196"/>
  <c r="G19" i="196"/>
  <c r="G18" i="196"/>
  <c r="G17" i="196"/>
  <c r="G16" i="196"/>
  <c r="G27" i="195"/>
  <c r="G26" i="195"/>
  <c r="G25" i="195"/>
  <c r="G24" i="195"/>
  <c r="G23" i="195"/>
  <c r="G22" i="195"/>
  <c r="G21" i="195"/>
  <c r="G20" i="195"/>
  <c r="G18" i="195"/>
  <c r="G19" i="195"/>
  <c r="G17" i="195"/>
  <c r="G16" i="195"/>
  <c r="G21" i="194"/>
  <c r="G23" i="194" l="1"/>
  <c r="G16" i="194"/>
  <c r="G27" i="194"/>
  <c r="G26" i="194"/>
  <c r="G25" i="194"/>
  <c r="G24" i="194"/>
  <c r="G22" i="194"/>
  <c r="G20" i="194"/>
  <c r="G19" i="194"/>
  <c r="G18" i="194"/>
  <c r="G17" i="194"/>
  <c r="G27" i="193" l="1"/>
  <c r="G26" i="193"/>
  <c r="G25" i="193"/>
  <c r="G24" i="193"/>
  <c r="G23" i="193"/>
  <c r="G22" i="193"/>
  <c r="G21" i="193"/>
  <c r="G20" i="193"/>
  <c r="G19" i="193"/>
  <c r="G18" i="193"/>
  <c r="G17" i="193"/>
  <c r="G16" i="193"/>
  <c r="G27" i="192" l="1"/>
  <c r="G26" i="192"/>
  <c r="G25" i="192"/>
  <c r="G24" i="192"/>
  <c r="G23" i="192"/>
  <c r="G22" i="192"/>
  <c r="G21" i="192"/>
  <c r="G20" i="192"/>
  <c r="G19" i="192"/>
  <c r="G18" i="192"/>
  <c r="G17" i="192"/>
  <c r="G16" i="192"/>
  <c r="G27" i="191"/>
  <c r="G26" i="191"/>
  <c r="G25" i="191"/>
  <c r="G24" i="191"/>
  <c r="G23" i="191"/>
  <c r="G22" i="191"/>
  <c r="G21" i="191"/>
  <c r="G20" i="191"/>
  <c r="G19" i="191"/>
  <c r="G18" i="191"/>
  <c r="G17" i="191"/>
  <c r="G16" i="191"/>
  <c r="G25" i="190" l="1"/>
  <c r="G27" i="190" l="1"/>
  <c r="G26" i="190"/>
  <c r="G24" i="190"/>
  <c r="G23" i="190"/>
  <c r="G22" i="190"/>
  <c r="G21" i="190"/>
  <c r="G20" i="190"/>
  <c r="G19" i="190"/>
  <c r="G18" i="190"/>
  <c r="G17" i="190"/>
  <c r="G16" i="190"/>
  <c r="G27" i="189" l="1"/>
  <c r="G26" i="189"/>
  <c r="G25" i="189"/>
  <c r="G24" i="189"/>
  <c r="G23" i="189"/>
  <c r="G22" i="189"/>
  <c r="G21" i="189"/>
  <c r="G20" i="189"/>
  <c r="G19" i="189"/>
  <c r="G18" i="189"/>
  <c r="G17" i="189"/>
  <c r="G16" i="189"/>
  <c r="G27" i="188" l="1"/>
  <c r="G26" i="188"/>
  <c r="G25" i="188"/>
  <c r="G24" i="188"/>
  <c r="G23" i="188"/>
  <c r="G22" i="188"/>
  <c r="G21" i="188"/>
  <c r="G20" i="188"/>
  <c r="G19" i="188"/>
  <c r="G18" i="188"/>
  <c r="G17" i="188"/>
  <c r="G16" i="188"/>
  <c r="G27" i="187" l="1"/>
  <c r="G26" i="187"/>
  <c r="G25" i="187"/>
  <c r="G24" i="187"/>
  <c r="G23" i="187"/>
  <c r="G22" i="187"/>
  <c r="G21" i="187"/>
  <c r="G20" i="187"/>
  <c r="G19" i="187"/>
  <c r="G18" i="187"/>
  <c r="G17" i="187"/>
  <c r="G16" i="187" l="1"/>
  <c r="G16" i="186" l="1"/>
  <c r="G27" i="186"/>
  <c r="G26" i="186"/>
  <c r="G25" i="186"/>
  <c r="G24" i="186"/>
  <c r="G23" i="186"/>
  <c r="G22" i="186"/>
  <c r="G21" i="186"/>
  <c r="G20" i="186"/>
  <c r="G19" i="186"/>
  <c r="G18" i="186"/>
  <c r="G17" i="186"/>
  <c r="G16" i="185" l="1"/>
  <c r="G27" i="185"/>
  <c r="G26" i="185"/>
  <c r="G25" i="185"/>
  <c r="G24" i="185"/>
  <c r="G23" i="185"/>
  <c r="G22" i="185"/>
  <c r="G21" i="185"/>
  <c r="G20" i="185"/>
  <c r="G19" i="185"/>
  <c r="G18" i="185"/>
  <c r="G17" i="185"/>
  <c r="G17" i="184" l="1"/>
  <c r="G27" i="184"/>
  <c r="G26" i="184"/>
  <c r="G25" i="184"/>
  <c r="G24" i="184"/>
  <c r="G23" i="184"/>
  <c r="G22" i="184"/>
  <c r="G21" i="184"/>
  <c r="G20" i="184"/>
  <c r="G19" i="184"/>
  <c r="G18" i="184"/>
  <c r="G16" i="184"/>
  <c r="G16" i="183" l="1"/>
  <c r="G27" i="183"/>
  <c r="G26" i="183"/>
  <c r="G25" i="183"/>
  <c r="G24" i="183"/>
  <c r="G23" i="183"/>
  <c r="G22" i="183"/>
  <c r="G21" i="183"/>
  <c r="G20" i="183"/>
  <c r="G19" i="183"/>
  <c r="G18" i="183"/>
  <c r="G17" i="183"/>
  <c r="G27" i="182" l="1"/>
  <c r="G26" i="182"/>
  <c r="G25" i="182"/>
  <c r="G24" i="182"/>
  <c r="G23" i="182"/>
  <c r="G22" i="182"/>
  <c r="G21" i="182"/>
  <c r="G20" i="182"/>
  <c r="G19" i="182"/>
  <c r="G18" i="182"/>
  <c r="G17" i="182"/>
  <c r="G16" i="182"/>
  <c r="G27" i="181" l="1"/>
  <c r="G26" i="181"/>
  <c r="G25" i="181"/>
  <c r="G24" i="181"/>
  <c r="G23" i="181"/>
  <c r="G22" i="181"/>
  <c r="G21" i="181"/>
  <c r="G20" i="181"/>
  <c r="G19" i="181"/>
  <c r="G18" i="181"/>
  <c r="G17" i="181"/>
  <c r="G16" i="181"/>
  <c r="G27" i="180" l="1"/>
  <c r="G26" i="180"/>
  <c r="G25" i="180"/>
  <c r="G24" i="180"/>
  <c r="G23" i="180"/>
  <c r="G22" i="180"/>
  <c r="G21" i="180"/>
  <c r="G20" i="180"/>
  <c r="G19" i="180"/>
  <c r="G18" i="180"/>
  <c r="G17" i="180"/>
  <c r="G16" i="180"/>
  <c r="G27" i="179" l="1"/>
  <c r="G26" i="179"/>
  <c r="G25" i="179"/>
  <c r="G24" i="179"/>
  <c r="G23" i="179"/>
  <c r="G22" i="179"/>
  <c r="G21" i="179"/>
  <c r="G20" i="179"/>
  <c r="G19" i="179"/>
  <c r="G18" i="179"/>
  <c r="G17" i="179"/>
  <c r="G16" i="179"/>
  <c r="G27" i="178" l="1"/>
  <c r="G26" i="178"/>
  <c r="G25" i="178"/>
  <c r="G24" i="178"/>
  <c r="G23" i="178"/>
  <c r="G22" i="178"/>
  <c r="G21" i="178"/>
  <c r="G20" i="178"/>
  <c r="G19" i="178"/>
  <c r="G18" i="178"/>
  <c r="G17" i="178"/>
  <c r="G16" i="178"/>
  <c r="G27" i="177" l="1"/>
  <c r="G26" i="177"/>
  <c r="G25" i="177"/>
  <c r="G24" i="177"/>
  <c r="G23" i="177"/>
  <c r="G22" i="177"/>
  <c r="G21" i="177"/>
  <c r="G20" i="177"/>
  <c r="G19" i="177"/>
  <c r="G18" i="177"/>
  <c r="G17" i="177"/>
  <c r="G16" i="177"/>
  <c r="G27" i="176" l="1"/>
  <c r="G26" i="176"/>
  <c r="G25" i="176"/>
  <c r="G24" i="176"/>
  <c r="G23" i="176"/>
  <c r="G22" i="176"/>
  <c r="G21" i="176"/>
  <c r="G20" i="176"/>
  <c r="G19" i="176"/>
  <c r="G18" i="176"/>
  <c r="G17" i="176"/>
  <c r="G16" i="176"/>
  <c r="G27" i="175" l="1"/>
  <c r="G26" i="175"/>
  <c r="G25" i="175"/>
  <c r="G24" i="175"/>
  <c r="G23" i="175"/>
  <c r="G22" i="175"/>
  <c r="G21" i="175"/>
  <c r="G20" i="175"/>
  <c r="G19" i="175"/>
  <c r="G18" i="175"/>
  <c r="G17" i="175"/>
  <c r="G16" i="175"/>
  <c r="G27" i="174" l="1"/>
  <c r="G25" i="174"/>
  <c r="G22" i="174"/>
  <c r="G21" i="174"/>
  <c r="G19" i="174"/>
  <c r="G26" i="174" l="1"/>
  <c r="G24" i="174"/>
  <c r="G23" i="174"/>
  <c r="G20" i="174"/>
  <c r="G18" i="174"/>
  <c r="G17" i="174"/>
  <c r="G16" i="174"/>
  <c r="G27" i="173" l="1"/>
  <c r="G26" i="173"/>
  <c r="G25" i="173"/>
  <c r="G24" i="173"/>
  <c r="G23" i="173"/>
  <c r="G22" i="173"/>
  <c r="G21" i="173"/>
  <c r="G20" i="173"/>
  <c r="G19" i="173"/>
  <c r="G18" i="173"/>
  <c r="G17" i="173"/>
  <c r="G16" i="173"/>
  <c r="G27" i="172" l="1"/>
  <c r="G26" i="172"/>
  <c r="G25" i="172"/>
  <c r="G24" i="172"/>
  <c r="G23" i="172"/>
  <c r="G22" i="172"/>
  <c r="G21" i="172"/>
  <c r="G20" i="172"/>
  <c r="G19" i="172"/>
  <c r="G18" i="172"/>
  <c r="G17" i="172"/>
  <c r="G16" i="172"/>
  <c r="G27" i="167" l="1"/>
  <c r="G26" i="167"/>
  <c r="G25" i="167"/>
  <c r="G24" i="167"/>
  <c r="G23" i="167"/>
  <c r="G22" i="167"/>
  <c r="G21" i="167"/>
  <c r="G20" i="167"/>
  <c r="G19" i="167"/>
  <c r="G18" i="167"/>
  <c r="G17" i="167"/>
  <c r="G16" i="167"/>
  <c r="G27" i="166" l="1"/>
  <c r="G26" i="166"/>
  <c r="G25" i="166"/>
  <c r="G24" i="166"/>
  <c r="G23" i="166"/>
  <c r="G22" i="166"/>
  <c r="G21" i="166"/>
  <c r="G20" i="166"/>
  <c r="G19" i="166"/>
  <c r="G18" i="166"/>
  <c r="G17" i="166"/>
  <c r="G16" i="166"/>
  <c r="G27" i="165" l="1"/>
  <c r="G26" i="165"/>
  <c r="G25" i="165"/>
  <c r="G24" i="165"/>
  <c r="G23" i="165"/>
  <c r="G22" i="165"/>
  <c r="G21" i="165"/>
  <c r="G20" i="165"/>
  <c r="G19" i="165"/>
  <c r="G18" i="165"/>
  <c r="G17" i="165"/>
  <c r="G16" i="165"/>
  <c r="G27" i="164" l="1"/>
  <c r="G26" i="164"/>
  <c r="G25" i="164"/>
  <c r="G24" i="164"/>
  <c r="G23" i="164"/>
  <c r="G22" i="164"/>
  <c r="G21" i="164"/>
  <c r="G20" i="164"/>
  <c r="G19" i="164"/>
  <c r="G18" i="164"/>
  <c r="G17" i="164"/>
  <c r="G16" i="164"/>
  <c r="G27" i="163" l="1"/>
  <c r="G26" i="163"/>
  <c r="G25" i="163"/>
  <c r="G24" i="163"/>
  <c r="G23" i="163"/>
  <c r="G22" i="163"/>
  <c r="G21" i="163"/>
  <c r="G20" i="163"/>
  <c r="G19" i="163"/>
  <c r="G18" i="163"/>
  <c r="G17" i="163"/>
  <c r="G16" i="163"/>
  <c r="G27" i="162" l="1"/>
  <c r="G26" i="162"/>
  <c r="G25" i="162"/>
  <c r="G24" i="162"/>
  <c r="G23" i="162"/>
  <c r="G22" i="162"/>
  <c r="G21" i="162"/>
  <c r="G20" i="162"/>
  <c r="G19" i="162"/>
  <c r="G18" i="162"/>
  <c r="G17" i="162"/>
  <c r="G16" i="162"/>
  <c r="G27" i="161" l="1"/>
  <c r="G26" i="161"/>
  <c r="G25" i="161"/>
  <c r="G24" i="161"/>
  <c r="G23" i="161"/>
  <c r="G22" i="161"/>
  <c r="G21" i="161"/>
  <c r="G20" i="161"/>
  <c r="G19" i="161"/>
  <c r="G18" i="161"/>
  <c r="G17" i="161"/>
  <c r="G16" i="161"/>
  <c r="G27" i="160" l="1"/>
  <c r="G26" i="160"/>
  <c r="G25" i="160"/>
  <c r="G24" i="160"/>
  <c r="G23" i="160"/>
  <c r="G22" i="160"/>
  <c r="G21" i="160"/>
  <c r="G20" i="160"/>
  <c r="G19" i="160"/>
  <c r="G18" i="160"/>
  <c r="G17" i="160"/>
  <c r="G16" i="160"/>
  <c r="G27" i="159" l="1"/>
  <c r="G26" i="159"/>
  <c r="G25" i="159"/>
  <c r="G24" i="159"/>
  <c r="G23" i="159"/>
  <c r="G22" i="159"/>
  <c r="G21" i="159"/>
  <c r="G20" i="159"/>
  <c r="G19" i="159"/>
  <c r="G18" i="159"/>
  <c r="G17" i="159"/>
  <c r="G16" i="159"/>
  <c r="G27" i="158" l="1"/>
  <c r="G26" i="158"/>
  <c r="G25" i="158"/>
  <c r="G24" i="158"/>
  <c r="G23" i="158"/>
  <c r="G22" i="158"/>
  <c r="G21" i="158"/>
  <c r="G20" i="158"/>
  <c r="G19" i="158"/>
  <c r="G18" i="158"/>
  <c r="G17" i="158"/>
  <c r="G16" i="158"/>
  <c r="G27" i="157" l="1"/>
  <c r="G26" i="157"/>
  <c r="G25" i="157"/>
  <c r="G24" i="157"/>
  <c r="G23" i="157"/>
  <c r="G22" i="157"/>
  <c r="G21" i="157"/>
  <c r="G20" i="157"/>
  <c r="G19" i="157"/>
  <c r="G18" i="157"/>
  <c r="G17" i="157"/>
  <c r="G16" i="157"/>
  <c r="G27" i="156" l="1"/>
  <c r="G26" i="156"/>
  <c r="G25" i="156"/>
  <c r="G24" i="156"/>
  <c r="G23" i="156"/>
  <c r="G22" i="156"/>
  <c r="G21" i="156"/>
  <c r="G20" i="156"/>
  <c r="G19" i="156"/>
  <c r="G18" i="156"/>
  <c r="G17" i="156"/>
  <c r="G16" i="156"/>
  <c r="G27" i="155" l="1"/>
  <c r="G26" i="155"/>
  <c r="G25" i="155"/>
  <c r="G24" i="155"/>
  <c r="G23" i="155"/>
  <c r="G22" i="155"/>
  <c r="G21" i="155"/>
  <c r="G20" i="155"/>
  <c r="G19" i="155"/>
  <c r="G18" i="155"/>
  <c r="G17" i="155"/>
  <c r="G27" i="154" l="1"/>
  <c r="G26" i="154"/>
  <c r="G25" i="154"/>
  <c r="G24" i="154"/>
  <c r="G23" i="154"/>
  <c r="G22" i="154"/>
  <c r="G21" i="154"/>
  <c r="G20" i="154"/>
  <c r="G19" i="154"/>
  <c r="G18" i="154"/>
  <c r="G17" i="154"/>
  <c r="G27" i="153" l="1"/>
  <c r="G26" i="153"/>
  <c r="G25" i="153"/>
  <c r="G24" i="153"/>
  <c r="G23" i="153"/>
  <c r="G22" i="153"/>
  <c r="G21" i="153"/>
  <c r="G20" i="153"/>
  <c r="G19" i="153"/>
  <c r="G18" i="153"/>
  <c r="G17" i="153"/>
  <c r="G27" i="152" l="1"/>
  <c r="G26" i="152"/>
  <c r="G25" i="152"/>
  <c r="G24" i="152"/>
  <c r="G23" i="152"/>
  <c r="G22" i="152"/>
  <c r="G21" i="152"/>
  <c r="G20" i="152"/>
  <c r="G19" i="152"/>
  <c r="G18" i="152"/>
  <c r="G17" i="152"/>
  <c r="G17" i="151" l="1"/>
  <c r="G18" i="151"/>
  <c r="G19" i="151"/>
  <c r="G20" i="151"/>
  <c r="G21" i="151"/>
  <c r="G22" i="151"/>
  <c r="G23" i="151"/>
  <c r="G24" i="151"/>
  <c r="G25" i="151"/>
  <c r="G26" i="151"/>
  <c r="G27" i="151"/>
  <c r="G27" i="150" l="1"/>
  <c r="G26" i="150"/>
  <c r="G25" i="150"/>
  <c r="G24" i="150"/>
  <c r="G23" i="150"/>
  <c r="G22" i="150"/>
  <c r="G21" i="150"/>
  <c r="G20" i="150"/>
  <c r="G19" i="150"/>
  <c r="G18" i="150"/>
  <c r="G17" i="150"/>
  <c r="G27" i="149"/>
  <c r="G26" i="149" l="1"/>
  <c r="G25" i="149" l="1"/>
  <c r="G24" i="149" l="1"/>
  <c r="G23" i="149" l="1"/>
  <c r="G22" i="149" l="1"/>
  <c r="G21" i="149" l="1"/>
  <c r="G20" i="149" l="1"/>
  <c r="G19" i="149" l="1"/>
  <c r="G18" i="149" l="1"/>
  <c r="G17" i="149" l="1"/>
  <c r="G27" i="148" l="1"/>
  <c r="G26" i="148"/>
  <c r="G25" i="148"/>
  <c r="G24" i="148"/>
  <c r="G23" i="148"/>
  <c r="G22" i="148"/>
  <c r="G21" i="148"/>
  <c r="G20" i="148"/>
  <c r="G19" i="148"/>
  <c r="G18" i="148"/>
  <c r="G17" i="148"/>
  <c r="G27" i="147" l="1"/>
  <c r="G26" i="147"/>
  <c r="G25" i="147"/>
  <c r="G24" i="147"/>
  <c r="G23" i="147"/>
  <c r="G22" i="147"/>
  <c r="G21" i="147"/>
  <c r="G20" i="147"/>
  <c r="G19" i="147"/>
  <c r="G18" i="147"/>
  <c r="G17" i="147"/>
  <c r="G27" i="146" l="1"/>
  <c r="G26" i="146"/>
  <c r="G25" i="146"/>
  <c r="G24" i="146"/>
  <c r="G23" i="146"/>
  <c r="G22" i="146"/>
  <c r="G21" i="146"/>
  <c r="G20" i="146"/>
  <c r="G19" i="146"/>
  <c r="G18" i="146"/>
  <c r="G17" i="146"/>
  <c r="G27" i="145" l="1"/>
  <c r="G26" i="145"/>
  <c r="G25" i="145"/>
  <c r="G24" i="145"/>
  <c r="G23" i="145"/>
  <c r="G22" i="145"/>
  <c r="G21" i="145"/>
  <c r="G20" i="145"/>
  <c r="G19" i="145"/>
  <c r="G18" i="145"/>
  <c r="G17" i="145"/>
  <c r="G27" i="144" l="1"/>
  <c r="G26" i="144"/>
  <c r="G25" i="144"/>
  <c r="G24" i="144"/>
  <c r="G23" i="144"/>
  <c r="G22" i="144"/>
  <c r="G21" i="144"/>
  <c r="G20" i="144"/>
  <c r="G19" i="144"/>
  <c r="G18" i="144"/>
  <c r="G17" i="144"/>
  <c r="G27" i="143" l="1"/>
  <c r="G26" i="143"/>
  <c r="G25" i="143"/>
  <c r="G24" i="143"/>
  <c r="G23" i="143"/>
  <c r="G22" i="143"/>
  <c r="G21" i="143"/>
  <c r="G20" i="143"/>
  <c r="G19" i="143"/>
  <c r="G18" i="143"/>
  <c r="G17" i="143"/>
  <c r="G27" i="142" l="1"/>
  <c r="G26" i="142"/>
  <c r="G25" i="142"/>
  <c r="G24" i="142"/>
  <c r="G23" i="142"/>
  <c r="G22" i="142"/>
  <c r="G21" i="142"/>
  <c r="G20" i="142"/>
  <c r="G19" i="142"/>
  <c r="G18" i="142"/>
  <c r="G17" i="142"/>
  <c r="G27" i="141" l="1"/>
  <c r="G26" i="141"/>
  <c r="G25" i="141"/>
  <c r="G24" i="141"/>
  <c r="G23" i="141"/>
  <c r="G22" i="141"/>
  <c r="G21" i="141"/>
  <c r="G20" i="141"/>
  <c r="G19" i="141"/>
  <c r="G18" i="141"/>
  <c r="G17" i="141"/>
  <c r="G27" i="140" l="1"/>
  <c r="G26" i="140"/>
  <c r="G25" i="140"/>
  <c r="G24" i="140"/>
  <c r="G23" i="140"/>
  <c r="G22" i="140"/>
  <c r="G21" i="140"/>
  <c r="G20" i="140"/>
  <c r="G19" i="140"/>
  <c r="G18" i="140"/>
  <c r="G17" i="140"/>
  <c r="G27" i="139" l="1"/>
  <c r="G26" i="139"/>
  <c r="G25" i="139"/>
  <c r="G24" i="139"/>
  <c r="G23" i="139"/>
  <c r="G22" i="139"/>
  <c r="G21" i="139"/>
  <c r="G20" i="139"/>
  <c r="G19" i="139"/>
  <c r="G18" i="139"/>
  <c r="G17" i="139"/>
  <c r="G27" i="138" l="1"/>
  <c r="G26" i="138"/>
  <c r="G25" i="138"/>
  <c r="G24" i="138"/>
  <c r="G23" i="138"/>
  <c r="G22" i="138"/>
  <c r="G21" i="138"/>
  <c r="G20" i="138"/>
  <c r="G19" i="138"/>
  <c r="G18" i="138"/>
  <c r="G17" i="138"/>
  <c r="G30" i="137" l="1"/>
  <c r="G26" i="137"/>
  <c r="G25" i="137"/>
  <c r="G24" i="137"/>
  <c r="G23" i="137"/>
  <c r="G22" i="137"/>
  <c r="G21" i="137"/>
  <c r="G20" i="137"/>
  <c r="G19" i="137"/>
  <c r="G18" i="137"/>
  <c r="G17" i="137"/>
  <c r="G30" i="136" l="1"/>
  <c r="G26" i="136"/>
  <c r="G25" i="136"/>
  <c r="G24" i="136"/>
  <c r="G23" i="136"/>
  <c r="G22" i="136"/>
  <c r="G21" i="136"/>
  <c r="G20" i="136"/>
  <c r="G19" i="136"/>
  <c r="G18" i="136"/>
  <c r="G17" i="136"/>
  <c r="G30" i="135" l="1"/>
  <c r="G26" i="135"/>
  <c r="G25" i="135"/>
  <c r="G24" i="135"/>
  <c r="G23" i="135"/>
  <c r="G22" i="135"/>
  <c r="G21" i="135"/>
  <c r="G20" i="135"/>
  <c r="G19" i="135"/>
  <c r="G18" i="135"/>
  <c r="G17" i="135"/>
  <c r="G28" i="131" l="1"/>
  <c r="G28" i="132" l="1"/>
  <c r="G28" i="133"/>
  <c r="G29" i="133"/>
  <c r="G29" i="132"/>
  <c r="G29" i="131"/>
  <c r="G30" i="134" l="1"/>
  <c r="G27" i="134"/>
  <c r="G26" i="134"/>
  <c r="G25" i="134"/>
  <c r="G24" i="134"/>
  <c r="G23" i="134"/>
  <c r="G22" i="134"/>
  <c r="G21" i="134"/>
  <c r="G20" i="134"/>
  <c r="G19" i="134"/>
  <c r="G18" i="134"/>
  <c r="G17" i="134"/>
  <c r="G30" i="133" l="1"/>
  <c r="G27" i="133"/>
  <c r="G26" i="133"/>
  <c r="G25" i="133"/>
  <c r="G24" i="133"/>
  <c r="G23" i="133"/>
  <c r="G22" i="133"/>
  <c r="G21" i="133"/>
  <c r="G20" i="133"/>
  <c r="G19" i="133"/>
  <c r="G18" i="133"/>
  <c r="G17" i="133"/>
  <c r="G30" i="132" l="1"/>
  <c r="G27" i="132"/>
  <c r="G26" i="132"/>
  <c r="G25" i="132"/>
  <c r="G24" i="132"/>
  <c r="G23" i="132"/>
  <c r="G22" i="132"/>
  <c r="G21" i="132"/>
  <c r="G20" i="132"/>
  <c r="G19" i="132"/>
  <c r="G18" i="132"/>
  <c r="G17" i="132"/>
  <c r="G30" i="131" l="1"/>
  <c r="G27" i="131"/>
  <c r="G26" i="131"/>
  <c r="G25" i="131"/>
  <c r="G24" i="131"/>
  <c r="G23" i="131"/>
  <c r="G22" i="131"/>
  <c r="G21" i="131"/>
  <c r="G20" i="131"/>
  <c r="G19" i="131"/>
  <c r="G18" i="131"/>
  <c r="G17" i="131"/>
  <c r="G30" i="130" l="1"/>
  <c r="G29" i="130"/>
  <c r="G28" i="130"/>
  <c r="G27" i="130"/>
  <c r="G26" i="130"/>
  <c r="G25" i="130"/>
  <c r="G24" i="130"/>
  <c r="G23" i="130"/>
  <c r="G22" i="130"/>
  <c r="G21" i="130"/>
  <c r="G20" i="130"/>
  <c r="G19" i="130"/>
  <c r="G18" i="130"/>
  <c r="G17" i="130"/>
  <c r="G30" i="129" l="1"/>
  <c r="G29" i="129"/>
  <c r="G28" i="129"/>
  <c r="G27" i="129"/>
  <c r="G26" i="129"/>
  <c r="G25" i="129"/>
  <c r="G24" i="129"/>
  <c r="G23" i="129"/>
  <c r="G22" i="129"/>
  <c r="G21" i="129"/>
  <c r="G20" i="129"/>
  <c r="G19" i="129"/>
  <c r="G18" i="129"/>
  <c r="G17" i="129"/>
  <c r="G30" i="128" l="1"/>
  <c r="G29" i="128"/>
  <c r="G28" i="128"/>
  <c r="G27" i="128"/>
  <c r="G26" i="128"/>
  <c r="G25" i="128"/>
  <c r="G24" i="128"/>
  <c r="G23" i="128"/>
  <c r="G22" i="128"/>
  <c r="G21" i="128"/>
  <c r="G20" i="128"/>
  <c r="G19" i="128"/>
  <c r="G18" i="128"/>
  <c r="G17" i="128"/>
  <c r="G30" i="127" l="1"/>
  <c r="G29" i="127"/>
  <c r="G28" i="127"/>
  <c r="G27" i="127"/>
  <c r="G26" i="127"/>
  <c r="G25" i="127"/>
  <c r="G24" i="127"/>
  <c r="G23" i="127"/>
  <c r="G22" i="127"/>
  <c r="G21" i="127"/>
  <c r="G20" i="127"/>
  <c r="G19" i="127"/>
  <c r="G18" i="127"/>
  <c r="G17" i="127"/>
  <c r="G30" i="126" l="1"/>
  <c r="G29" i="126"/>
  <c r="G28" i="126"/>
  <c r="G27" i="126"/>
  <c r="G26" i="126"/>
  <c r="G25" i="126"/>
  <c r="G24" i="126"/>
  <c r="G23" i="126"/>
  <c r="G22" i="126"/>
  <c r="G21" i="126"/>
  <c r="G20" i="126"/>
  <c r="G19" i="126"/>
  <c r="G18" i="126"/>
  <c r="G17" i="126"/>
  <c r="G30" i="125" l="1"/>
  <c r="G29" i="125"/>
  <c r="G28" i="125"/>
  <c r="G27" i="125"/>
  <c r="G26" i="125"/>
  <c r="G25" i="125"/>
  <c r="G24" i="125"/>
  <c r="G23" i="125"/>
  <c r="G22" i="125"/>
  <c r="G21" i="125"/>
  <c r="G20" i="125"/>
  <c r="G19" i="125"/>
  <c r="G18" i="125"/>
  <c r="G17" i="125"/>
  <c r="G30" i="124" l="1"/>
  <c r="G29" i="124"/>
  <c r="G28" i="124"/>
  <c r="G27" i="124"/>
  <c r="G26" i="124"/>
  <c r="G25" i="124"/>
  <c r="G24" i="124"/>
  <c r="G23" i="124"/>
  <c r="G22" i="124"/>
  <c r="G21" i="124"/>
  <c r="G20" i="124"/>
  <c r="G19" i="124"/>
  <c r="G18" i="124"/>
  <c r="G17" i="124"/>
  <c r="G30" i="123" l="1"/>
  <c r="G29" i="123"/>
  <c r="G28" i="123"/>
  <c r="G27" i="123"/>
  <c r="G26" i="123"/>
  <c r="G25" i="123"/>
  <c r="G24" i="123"/>
  <c r="G23" i="123"/>
  <c r="G22" i="123"/>
  <c r="G21" i="123"/>
  <c r="G20" i="123"/>
  <c r="G19" i="123"/>
  <c r="G18" i="123"/>
  <c r="G17" i="123"/>
  <c r="G30" i="122" l="1"/>
  <c r="G29" i="122"/>
  <c r="G28" i="122"/>
  <c r="G27" i="122"/>
  <c r="G26" i="122"/>
  <c r="G25" i="122"/>
  <c r="G24" i="122"/>
  <c r="G23" i="122"/>
  <c r="G22" i="122"/>
  <c r="G21" i="122"/>
  <c r="G20" i="122"/>
  <c r="G19" i="122"/>
  <c r="G18" i="122"/>
  <c r="G17" i="122"/>
  <c r="G30" i="121" l="1"/>
  <c r="G29" i="121"/>
  <c r="G28" i="121"/>
  <c r="G27" i="121"/>
  <c r="G26" i="121"/>
  <c r="G25" i="121"/>
  <c r="G24" i="121"/>
  <c r="G23" i="121"/>
  <c r="G22" i="121"/>
  <c r="G21" i="121"/>
  <c r="G20" i="121"/>
  <c r="G19" i="121"/>
  <c r="G18" i="121"/>
  <c r="G17" i="121"/>
  <c r="G30" i="120" l="1"/>
  <c r="G29" i="120"/>
  <c r="G28" i="120"/>
  <c r="G27" i="120"/>
  <c r="G26" i="120"/>
  <c r="G25" i="120"/>
  <c r="G24" i="120"/>
  <c r="G23" i="120"/>
  <c r="G22" i="120"/>
  <c r="G21" i="120"/>
  <c r="G20" i="120"/>
  <c r="G19" i="120"/>
  <c r="G18" i="120"/>
  <c r="G17" i="120"/>
  <c r="G30" i="119" l="1"/>
  <c r="G29" i="119"/>
  <c r="G28" i="119"/>
  <c r="G27" i="119"/>
  <c r="G26" i="119"/>
  <c r="G25" i="119"/>
  <c r="G24" i="119"/>
  <c r="G23" i="119"/>
  <c r="G22" i="119"/>
  <c r="G21" i="119"/>
  <c r="G20" i="119"/>
  <c r="G19" i="119"/>
  <c r="G18" i="119"/>
  <c r="G17" i="119"/>
  <c r="G30" i="118" l="1"/>
  <c r="G29" i="118"/>
  <c r="G28" i="118"/>
  <c r="G27" i="118"/>
  <c r="G26" i="118"/>
  <c r="G25" i="118"/>
  <c r="G24" i="118"/>
  <c r="G23" i="118"/>
  <c r="G22" i="118"/>
  <c r="G21" i="118"/>
  <c r="G20" i="118"/>
  <c r="G19" i="118"/>
  <c r="G18" i="118"/>
  <c r="G17" i="118"/>
  <c r="G30" i="117" l="1"/>
  <c r="G29" i="117"/>
  <c r="G28" i="117"/>
  <c r="G27" i="117"/>
  <c r="G26" i="117"/>
  <c r="G25" i="117"/>
  <c r="G24" i="117"/>
  <c r="G23" i="117"/>
  <c r="G22" i="117"/>
  <c r="G21" i="117"/>
  <c r="G20" i="117"/>
  <c r="G19" i="117"/>
  <c r="G18" i="117"/>
  <c r="G17" i="117"/>
  <c r="G30" i="116" l="1"/>
  <c r="G29" i="116"/>
  <c r="G28" i="116"/>
  <c r="G27" i="116"/>
  <c r="G26" i="116"/>
  <c r="G25" i="116"/>
  <c r="G24" i="116"/>
  <c r="G23" i="116"/>
  <c r="G22" i="116"/>
  <c r="G21" i="116"/>
  <c r="G20" i="116"/>
  <c r="G19" i="116"/>
  <c r="G18" i="116"/>
  <c r="G17" i="116"/>
  <c r="G30" i="115" l="1"/>
  <c r="G29" i="115"/>
  <c r="G28" i="115"/>
  <c r="G27" i="115"/>
  <c r="G26" i="115"/>
  <c r="G25" i="115"/>
  <c r="G24" i="115"/>
  <c r="G23" i="115"/>
  <c r="G22" i="115"/>
  <c r="G21" i="115"/>
  <c r="G20" i="115"/>
  <c r="G19" i="115"/>
  <c r="G18" i="115"/>
  <c r="G17" i="115"/>
  <c r="G30" i="114" l="1"/>
  <c r="G29" i="114"/>
  <c r="G28" i="114"/>
  <c r="G27" i="114"/>
  <c r="G26" i="114"/>
  <c r="G25" i="114"/>
  <c r="G24" i="114"/>
  <c r="G23" i="114"/>
  <c r="G22" i="114"/>
  <c r="G21" i="114"/>
  <c r="G20" i="114"/>
  <c r="G19" i="114"/>
  <c r="G18" i="114"/>
  <c r="G17" i="114"/>
  <c r="G30" i="113" l="1"/>
  <c r="G29" i="113"/>
  <c r="G28" i="113"/>
  <c r="G27" i="113"/>
  <c r="G26" i="113"/>
  <c r="G25" i="113"/>
  <c r="G24" i="113"/>
  <c r="G23" i="113"/>
  <c r="G22" i="113"/>
  <c r="G21" i="113"/>
  <c r="G20" i="113"/>
  <c r="G19" i="113"/>
  <c r="G18" i="113"/>
  <c r="G17" i="113"/>
  <c r="G30" i="112" l="1"/>
  <c r="G29" i="112"/>
  <c r="G28" i="112"/>
  <c r="G27" i="112"/>
  <c r="G26" i="112"/>
  <c r="G25" i="112"/>
  <c r="G24" i="112"/>
  <c r="G23" i="112"/>
  <c r="G22" i="112"/>
  <c r="G21" i="112"/>
  <c r="G20" i="112"/>
  <c r="G19" i="112"/>
  <c r="G18" i="112"/>
  <c r="G17" i="112"/>
  <c r="G30" i="111" l="1"/>
  <c r="G29" i="111"/>
  <c r="G28" i="111"/>
  <c r="G27" i="111"/>
  <c r="G26" i="111"/>
  <c r="G25" i="111"/>
  <c r="G24" i="111"/>
  <c r="G23" i="111"/>
  <c r="G22" i="111"/>
  <c r="G21" i="111"/>
  <c r="G20" i="111"/>
  <c r="G19" i="111"/>
  <c r="G18" i="111"/>
  <c r="G17" i="111"/>
  <c r="G30" i="110" l="1"/>
  <c r="G29" i="110"/>
  <c r="G28" i="110"/>
  <c r="G27" i="110"/>
  <c r="G26" i="110"/>
  <c r="G25" i="110"/>
  <c r="G24" i="110"/>
  <c r="G23" i="110"/>
  <c r="G22" i="110"/>
  <c r="G21" i="110"/>
  <c r="G20" i="110"/>
  <c r="G19" i="110"/>
  <c r="G18" i="110"/>
  <c r="G17" i="110"/>
  <c r="G30" i="109" l="1"/>
  <c r="G29" i="109"/>
  <c r="G28" i="109"/>
  <c r="G27" i="109"/>
  <c r="G26" i="109"/>
  <c r="G25" i="109"/>
  <c r="G24" i="109"/>
  <c r="G23" i="109"/>
  <c r="G22" i="109"/>
  <c r="G21" i="109"/>
  <c r="G20" i="109"/>
  <c r="G19" i="109"/>
  <c r="G18" i="109"/>
  <c r="G17" i="109"/>
  <c r="G30" i="108" l="1"/>
  <c r="G29" i="108"/>
  <c r="G28" i="108"/>
  <c r="G27" i="108"/>
  <c r="G26" i="108"/>
  <c r="G25" i="108"/>
  <c r="G24" i="108"/>
  <c r="G23" i="108"/>
  <c r="G22" i="108"/>
  <c r="G21" i="108"/>
  <c r="G20" i="108"/>
  <c r="G19" i="108"/>
  <c r="G18" i="108"/>
  <c r="G17" i="108"/>
  <c r="G30" i="107" l="1"/>
  <c r="G29" i="107"/>
  <c r="G28" i="107"/>
  <c r="G27" i="107"/>
  <c r="G26" i="107"/>
  <c r="G25" i="107"/>
  <c r="G24" i="107"/>
  <c r="G23" i="107"/>
  <c r="G22" i="107"/>
  <c r="G21" i="107"/>
  <c r="G20" i="107"/>
  <c r="G19" i="107"/>
  <c r="G18" i="107"/>
  <c r="G17" i="107"/>
  <c r="G30" i="106" l="1"/>
  <c r="G29" i="106"/>
  <c r="G28" i="106"/>
  <c r="G27" i="106"/>
  <c r="G26" i="106"/>
  <c r="G25" i="106"/>
  <c r="G24" i="106"/>
  <c r="G23" i="106"/>
  <c r="G22" i="106"/>
  <c r="G21" i="106"/>
  <c r="G20" i="106"/>
  <c r="G19" i="106"/>
  <c r="G18" i="106"/>
  <c r="G17" i="106"/>
  <c r="G30" i="105" l="1"/>
  <c r="G29" i="105"/>
  <c r="G28" i="105"/>
  <c r="G27" i="105"/>
  <c r="G26" i="105"/>
  <c r="G25" i="105"/>
  <c r="G24" i="105"/>
  <c r="G23" i="105"/>
  <c r="G22" i="105"/>
  <c r="G21" i="105"/>
  <c r="G20" i="105"/>
  <c r="G19" i="105"/>
  <c r="G18" i="105"/>
  <c r="G17" i="105"/>
  <c r="G30" i="104" l="1"/>
  <c r="G29" i="104"/>
  <c r="G28" i="104"/>
  <c r="G27" i="104"/>
  <c r="G26" i="104"/>
  <c r="G25" i="104"/>
  <c r="G24" i="104"/>
  <c r="G23" i="104"/>
  <c r="G22" i="104"/>
  <c r="G21" i="104"/>
  <c r="G20" i="104"/>
  <c r="G19" i="104"/>
  <c r="G18" i="104"/>
  <c r="G17" i="104"/>
  <c r="G30" i="103" l="1"/>
  <c r="G29" i="103"/>
  <c r="G28" i="103"/>
  <c r="G27" i="103"/>
  <c r="G26" i="103"/>
  <c r="G25" i="103"/>
  <c r="G24" i="103"/>
  <c r="G23" i="103"/>
  <c r="G22" i="103"/>
  <c r="G21" i="103"/>
  <c r="G20" i="103"/>
  <c r="G19" i="103"/>
  <c r="G18" i="103"/>
  <c r="G17" i="103"/>
  <c r="G30" i="102" l="1"/>
  <c r="G29" i="102"/>
  <c r="G28" i="102"/>
  <c r="G27" i="102"/>
  <c r="G26" i="102"/>
  <c r="G25" i="102"/>
  <c r="G24" i="102"/>
  <c r="G23" i="102"/>
  <c r="G22" i="102"/>
  <c r="G21" i="102"/>
  <c r="G20" i="102"/>
  <c r="G19" i="102"/>
  <c r="G18" i="102"/>
  <c r="G17" i="102"/>
  <c r="G31" i="101" l="1"/>
  <c r="G30" i="101"/>
  <c r="G29" i="101"/>
  <c r="G28" i="101"/>
  <c r="G27" i="101"/>
  <c r="G26" i="101"/>
  <c r="G25" i="101"/>
  <c r="G24" i="101"/>
  <c r="G23" i="101"/>
  <c r="G22" i="101"/>
  <c r="G21" i="101"/>
  <c r="G20" i="101"/>
  <c r="G19" i="101"/>
  <c r="G18" i="101"/>
  <c r="G17" i="101"/>
  <c r="G31" i="100" l="1"/>
  <c r="G30" i="100"/>
  <c r="G29" i="100"/>
  <c r="G28" i="100"/>
  <c r="G27" i="100"/>
  <c r="G26" i="100"/>
  <c r="G25" i="100"/>
  <c r="G24" i="100"/>
  <c r="G23" i="100"/>
  <c r="G22" i="100"/>
  <c r="G21" i="100"/>
  <c r="G20" i="100"/>
  <c r="G19" i="100"/>
  <c r="G18" i="100"/>
  <c r="G17" i="100"/>
  <c r="G31" i="99" l="1"/>
  <c r="G30" i="99"/>
  <c r="G29" i="99"/>
  <c r="G28" i="99"/>
  <c r="G27" i="99"/>
  <c r="G26" i="99"/>
  <c r="G25" i="99"/>
  <c r="G24" i="99"/>
  <c r="G23" i="99"/>
  <c r="G22" i="99"/>
  <c r="G21" i="99"/>
  <c r="G20" i="99"/>
  <c r="G19" i="99"/>
  <c r="G18" i="99"/>
  <c r="G17" i="99"/>
  <c r="G30" i="98" l="1"/>
  <c r="G24" i="98"/>
  <c r="G29" i="98"/>
  <c r="G28" i="98"/>
  <c r="G27" i="98"/>
  <c r="G26" i="98"/>
  <c r="G25" i="98"/>
  <c r="G23" i="98"/>
  <c r="G22" i="98"/>
  <c r="G21" i="98"/>
  <c r="G20" i="98"/>
  <c r="G19" i="98"/>
  <c r="G18" i="98"/>
  <c r="G17" i="98"/>
  <c r="G31" i="98" l="1"/>
  <c r="G30" i="97" l="1"/>
  <c r="G29" i="97"/>
  <c r="G28" i="97"/>
  <c r="G27" i="97"/>
  <c r="G26" i="97"/>
  <c r="G25" i="97"/>
  <c r="G24" i="97"/>
  <c r="G23" i="97"/>
  <c r="G22" i="97"/>
  <c r="G21" i="97"/>
  <c r="G20" i="97"/>
  <c r="G19" i="97"/>
  <c r="G18" i="97"/>
  <c r="G17" i="97"/>
  <c r="G30" i="96" l="1"/>
  <c r="G29" i="96"/>
  <c r="G28" i="96"/>
  <c r="G27" i="96"/>
  <c r="G26" i="96"/>
  <c r="G25" i="96"/>
  <c r="G24" i="96"/>
  <c r="G23" i="96"/>
  <c r="G22" i="96"/>
  <c r="G21" i="96"/>
  <c r="G20" i="96"/>
  <c r="G19" i="96"/>
  <c r="G18" i="96"/>
  <c r="G17" i="96"/>
  <c r="G30" i="95" l="1"/>
  <c r="G29" i="95"/>
  <c r="G28" i="95"/>
  <c r="G27" i="95"/>
  <c r="G26" i="95"/>
  <c r="G25" i="95"/>
  <c r="G24" i="95"/>
  <c r="G23" i="95"/>
  <c r="G22" i="95"/>
  <c r="G21" i="95"/>
  <c r="G20" i="95"/>
  <c r="G19" i="95"/>
  <c r="G18" i="95"/>
  <c r="G17" i="95"/>
  <c r="G35" i="94" l="1"/>
  <c r="G30" i="94"/>
  <c r="G29" i="94"/>
  <c r="G28" i="94"/>
  <c r="G27" i="94"/>
  <c r="G26" i="94"/>
  <c r="G25" i="94"/>
  <c r="G24" i="94"/>
  <c r="G23" i="94"/>
  <c r="G22" i="94"/>
  <c r="G21" i="94"/>
  <c r="G20" i="94"/>
  <c r="G19" i="94"/>
  <c r="G18" i="94"/>
  <c r="G17" i="94"/>
  <c r="G35" i="93" l="1"/>
  <c r="G30" i="93"/>
  <c r="G29" i="93"/>
  <c r="G28" i="93"/>
  <c r="G27" i="93"/>
  <c r="G26" i="93"/>
  <c r="G25" i="93"/>
  <c r="G24" i="93"/>
  <c r="G23" i="93"/>
  <c r="G22" i="93"/>
  <c r="G21" i="93"/>
  <c r="G20" i="93"/>
  <c r="G19" i="93"/>
  <c r="G18" i="93"/>
  <c r="G17" i="93"/>
  <c r="B10" i="92" l="1"/>
  <c r="G35" i="92"/>
  <c r="G30" i="92" l="1"/>
  <c r="G29" i="92"/>
  <c r="G28" i="92"/>
  <c r="G27" i="92"/>
  <c r="G26" i="92"/>
  <c r="G25" i="92"/>
  <c r="G24" i="92"/>
  <c r="G23" i="92"/>
  <c r="G22" i="92"/>
  <c r="G21" i="92"/>
  <c r="G20" i="92"/>
  <c r="G19" i="92"/>
  <c r="G18" i="92"/>
  <c r="G17" i="92"/>
  <c r="B10" i="91" l="1"/>
  <c r="G35" i="91"/>
  <c r="G30" i="91"/>
  <c r="G29" i="91"/>
  <c r="G28" i="91"/>
  <c r="G27" i="91"/>
  <c r="G26" i="91"/>
  <c r="G25" i="91"/>
  <c r="G24" i="91"/>
  <c r="G23" i="91"/>
  <c r="G22" i="91"/>
  <c r="G21" i="91"/>
  <c r="G20" i="91"/>
  <c r="G19" i="91"/>
  <c r="G18" i="91"/>
  <c r="G17" i="91"/>
  <c r="B10" i="90" l="1"/>
  <c r="G35" i="90"/>
  <c r="G30" i="90"/>
  <c r="G29" i="90"/>
  <c r="G28" i="90"/>
  <c r="G27" i="90"/>
  <c r="G26" i="90"/>
  <c r="G25" i="90"/>
  <c r="G24" i="90"/>
  <c r="G23" i="90"/>
  <c r="G22" i="90"/>
  <c r="G21" i="90"/>
  <c r="G20" i="90"/>
  <c r="G19" i="90"/>
  <c r="G18" i="90"/>
  <c r="G17" i="90"/>
  <c r="B10" i="89" l="1"/>
  <c r="G17" i="89" l="1"/>
  <c r="G35" i="89" l="1"/>
  <c r="G30" i="89"/>
  <c r="G29" i="89"/>
  <c r="G28" i="89"/>
  <c r="G27" i="89"/>
  <c r="G26" i="89"/>
  <c r="G25" i="89"/>
  <c r="G24" i="89"/>
  <c r="G23" i="89"/>
  <c r="G22" i="89"/>
  <c r="G21" i="89"/>
  <c r="G20" i="89"/>
  <c r="G19" i="89"/>
  <c r="G18" i="89"/>
  <c r="B10" i="88" l="1"/>
  <c r="G35" i="88"/>
  <c r="G30" i="88"/>
  <c r="G29" i="88"/>
  <c r="G28" i="88"/>
  <c r="G27" i="88"/>
  <c r="G26" i="88"/>
  <c r="G25" i="88"/>
  <c r="G24" i="88"/>
  <c r="G23" i="88"/>
  <c r="G22" i="88"/>
  <c r="G21" i="88"/>
  <c r="G20" i="88"/>
  <c r="G19" i="88"/>
  <c r="G18" i="88"/>
  <c r="G17" i="88"/>
  <c r="B10" i="87" l="1"/>
  <c r="G36" i="87"/>
  <c r="G31" i="87"/>
  <c r="G30" i="87"/>
  <c r="G29" i="87"/>
  <c r="G28" i="87"/>
  <c r="G27" i="87"/>
  <c r="G26" i="87"/>
  <c r="G25" i="87"/>
  <c r="G24" i="87"/>
  <c r="G23" i="87"/>
  <c r="G22" i="87"/>
  <c r="G21" i="87"/>
  <c r="G20" i="87"/>
  <c r="G19" i="87"/>
  <c r="G18" i="87"/>
  <c r="G17" i="87"/>
  <c r="B10" i="86" l="1"/>
  <c r="B58" i="86"/>
  <c r="G36" i="86"/>
  <c r="G31" i="86"/>
  <c r="G30" i="86"/>
  <c r="G29" i="86"/>
  <c r="G28" i="86"/>
  <c r="G27" i="86"/>
  <c r="G26" i="86"/>
  <c r="G25" i="86"/>
  <c r="G24" i="86"/>
  <c r="G23" i="86"/>
  <c r="G22" i="86"/>
  <c r="G21" i="86"/>
  <c r="G20" i="86"/>
  <c r="G19" i="86"/>
  <c r="G18" i="86"/>
  <c r="G17" i="86"/>
  <c r="B10" i="85" l="1"/>
  <c r="B58" i="85"/>
  <c r="G36" i="85"/>
  <c r="G31" i="85"/>
  <c r="G30" i="85"/>
  <c r="G29" i="85"/>
  <c r="G28" i="85"/>
  <c r="G27" i="85"/>
  <c r="G26" i="85"/>
  <c r="G25" i="85"/>
  <c r="G24" i="85"/>
  <c r="G23" i="85"/>
  <c r="G22" i="85"/>
  <c r="G21" i="85"/>
  <c r="G20" i="85"/>
  <c r="G19" i="85"/>
  <c r="G18" i="85"/>
  <c r="G17" i="85"/>
  <c r="B10" i="84" l="1"/>
  <c r="B58" i="84"/>
  <c r="G36" i="84"/>
  <c r="G31" i="84"/>
  <c r="G30" i="84"/>
  <c r="G29" i="84"/>
  <c r="G28" i="84"/>
  <c r="G27" i="84"/>
  <c r="G26" i="84"/>
  <c r="G25" i="84"/>
  <c r="G24" i="84"/>
  <c r="G23" i="84"/>
  <c r="G22" i="84"/>
  <c r="G21" i="84"/>
  <c r="G20" i="84"/>
  <c r="G19" i="84"/>
  <c r="G18" i="84"/>
  <c r="G17" i="84"/>
  <c r="B10" i="83" l="1"/>
  <c r="B58" i="83"/>
  <c r="G36" i="83"/>
  <c r="G31" i="83"/>
  <c r="G30" i="83"/>
  <c r="G29" i="83"/>
  <c r="G28" i="83"/>
  <c r="G27" i="83"/>
  <c r="G26" i="83"/>
  <c r="G25" i="83"/>
  <c r="G24" i="83"/>
  <c r="G23" i="83"/>
  <c r="G22" i="83"/>
  <c r="G21" i="83"/>
  <c r="G20" i="83"/>
  <c r="G19" i="83"/>
  <c r="G18" i="83"/>
  <c r="G17" i="83"/>
  <c r="B10" i="82" l="1"/>
  <c r="B58" i="82"/>
  <c r="I43" i="82"/>
  <c r="G36" i="82"/>
  <c r="G31" i="82"/>
  <c r="G30" i="82"/>
  <c r="G29" i="82"/>
  <c r="G28" i="82"/>
  <c r="G27" i="82"/>
  <c r="G26" i="82"/>
  <c r="G25" i="82"/>
  <c r="G24" i="82"/>
  <c r="G23" i="82"/>
  <c r="G22" i="82"/>
  <c r="G21" i="82"/>
  <c r="G20" i="82"/>
  <c r="G19" i="82"/>
  <c r="G18" i="82"/>
  <c r="G17" i="82"/>
  <c r="B10" i="81"/>
  <c r="B58" i="81"/>
  <c r="I43" i="81"/>
  <c r="G36" i="81"/>
  <c r="G31" i="81"/>
  <c r="G30" i="81"/>
  <c r="G29" i="81"/>
  <c r="G28" i="81"/>
  <c r="G27" i="81"/>
  <c r="G26" i="81"/>
  <c r="G25" i="81"/>
  <c r="G24" i="81"/>
  <c r="G23" i="81"/>
  <c r="G22" i="81"/>
  <c r="G21" i="81"/>
  <c r="G20" i="81"/>
  <c r="G19" i="81"/>
  <c r="G18" i="81"/>
  <c r="G17" i="81"/>
  <c r="B10" i="80"/>
  <c r="B58" i="80"/>
  <c r="I43" i="80"/>
  <c r="G36" i="80"/>
  <c r="G31" i="80"/>
  <c r="G30" i="80"/>
  <c r="G29" i="80"/>
  <c r="G28" i="80"/>
  <c r="G27" i="80"/>
  <c r="G26" i="80"/>
  <c r="G25" i="80"/>
  <c r="G24" i="80"/>
  <c r="G23" i="80"/>
  <c r="G22" i="80"/>
  <c r="G21" i="80"/>
  <c r="G20" i="80"/>
  <c r="G19" i="80"/>
  <c r="G18" i="80"/>
  <c r="G17" i="80"/>
  <c r="I43" i="79"/>
  <c r="B10" i="79"/>
  <c r="B58" i="79"/>
  <c r="G36" i="79"/>
  <c r="G31" i="79"/>
  <c r="G30" i="79"/>
  <c r="G29" i="79"/>
  <c r="G28" i="79"/>
  <c r="G27" i="79"/>
  <c r="G26" i="79"/>
  <c r="G25" i="79"/>
  <c r="G24" i="79"/>
  <c r="G23" i="79"/>
  <c r="G22" i="79"/>
  <c r="G21" i="79"/>
  <c r="G20" i="79"/>
  <c r="G19" i="79"/>
  <c r="G18" i="79"/>
  <c r="G17" i="79"/>
  <c r="B10" i="78"/>
  <c r="B58" i="78"/>
  <c r="G36" i="78"/>
  <c r="G31" i="78"/>
  <c r="G30" i="78"/>
  <c r="G29" i="78"/>
  <c r="G28" i="78"/>
  <c r="G27" i="78"/>
  <c r="G26" i="78"/>
  <c r="G25" i="78"/>
  <c r="G24" i="78"/>
  <c r="G23" i="78"/>
  <c r="G22" i="78"/>
  <c r="G21" i="78"/>
  <c r="G20" i="78"/>
  <c r="G19" i="78"/>
  <c r="G18" i="78"/>
  <c r="G17" i="78"/>
  <c r="B10" i="77"/>
  <c r="B58" i="77"/>
  <c r="G36" i="77"/>
  <c r="G31" i="77"/>
  <c r="G30" i="77"/>
  <c r="G29" i="77"/>
  <c r="G28" i="77"/>
  <c r="G27" i="77"/>
  <c r="G26" i="77"/>
  <c r="G25" i="77"/>
  <c r="G24" i="77"/>
  <c r="G23" i="77"/>
  <c r="G22" i="77"/>
  <c r="G21" i="77"/>
  <c r="G20" i="77"/>
  <c r="G19" i="77"/>
  <c r="G18" i="77"/>
  <c r="G17" i="77"/>
  <c r="B10" i="76"/>
  <c r="B58" i="76"/>
  <c r="G36" i="76"/>
  <c r="G31" i="76"/>
  <c r="G30" i="76"/>
  <c r="G29" i="76"/>
  <c r="G28" i="76"/>
  <c r="G27" i="76"/>
  <c r="G26" i="76"/>
  <c r="G25" i="76"/>
  <c r="G24" i="76"/>
  <c r="G23" i="76"/>
  <c r="G22" i="76"/>
  <c r="G21" i="76"/>
  <c r="G20" i="76"/>
  <c r="G19" i="76"/>
  <c r="G18" i="76"/>
  <c r="G17" i="76"/>
  <c r="B10" i="75"/>
  <c r="B58" i="75"/>
  <c r="G36" i="75"/>
  <c r="G31" i="75"/>
  <c r="G30" i="75"/>
  <c r="G29" i="75"/>
  <c r="G28" i="75"/>
  <c r="G27" i="75"/>
  <c r="G26" i="75"/>
  <c r="G25" i="75"/>
  <c r="G24" i="75"/>
  <c r="G23" i="75"/>
  <c r="G22" i="75"/>
  <c r="G21" i="75"/>
  <c r="G20" i="75"/>
  <c r="G19" i="75"/>
  <c r="G18" i="75"/>
  <c r="G17" i="75"/>
  <c r="B10" i="74"/>
  <c r="B58" i="74"/>
  <c r="G36" i="74"/>
  <c r="G31" i="74"/>
  <c r="G30" i="74"/>
  <c r="G29" i="74"/>
  <c r="G28" i="74"/>
  <c r="G27" i="74"/>
  <c r="G26" i="74"/>
  <c r="G25" i="74"/>
  <c r="G24" i="74"/>
  <c r="G23" i="74"/>
  <c r="G22" i="74"/>
  <c r="G21" i="74"/>
  <c r="G20" i="74"/>
  <c r="G19" i="74"/>
  <c r="G18" i="74"/>
  <c r="G17" i="74"/>
  <c r="B10" i="73"/>
  <c r="B58" i="73"/>
  <c r="G36" i="73"/>
  <c r="G31" i="73"/>
  <c r="G30" i="73"/>
  <c r="G29" i="73"/>
  <c r="G28" i="73"/>
  <c r="G27" i="73"/>
  <c r="G26" i="73"/>
  <c r="G25" i="73"/>
  <c r="G24" i="73"/>
  <c r="G23" i="73"/>
  <c r="G22" i="73"/>
  <c r="G21" i="73"/>
  <c r="G20" i="73"/>
  <c r="G19" i="73"/>
  <c r="G18" i="73"/>
  <c r="G17" i="73"/>
  <c r="G36" i="72"/>
  <c r="B58" i="72"/>
  <c r="B10" i="72"/>
  <c r="G30" i="72"/>
  <c r="G29" i="72"/>
  <c r="G28" i="72"/>
  <c r="G25" i="72"/>
  <c r="G22" i="72"/>
  <c r="G21" i="72"/>
  <c r="G31" i="72"/>
  <c r="G27" i="72"/>
  <c r="G26" i="72"/>
  <c r="G24" i="72"/>
  <c r="G23" i="72"/>
  <c r="G20" i="72"/>
  <c r="G19" i="72"/>
  <c r="G18" i="72"/>
  <c r="G17" i="72"/>
</calcChain>
</file>

<file path=xl/sharedStrings.xml><?xml version="1.0" encoding="utf-8"?>
<sst xmlns="http://schemas.openxmlformats.org/spreadsheetml/2006/main" count="8602" uniqueCount="116">
  <si>
    <t>Fund Overview as of</t>
  </si>
  <si>
    <t>Fund Facts</t>
  </si>
  <si>
    <t>Fund Characteristics</t>
  </si>
  <si>
    <t>Number of Underlying Issues</t>
  </si>
  <si>
    <t>Market to Book Value Ratio</t>
  </si>
  <si>
    <r>
      <t>2</t>
    </r>
    <r>
      <rPr>
        <sz val="8"/>
        <rFont val="Arial"/>
        <family val="2"/>
      </rPr>
      <t xml:space="preserve"> Turnover rate is as of </t>
    </r>
  </si>
  <si>
    <t>Top Five Investment Contract Issuers</t>
  </si>
  <si>
    <t>Issuer</t>
  </si>
  <si>
    <t>Moody's Rating</t>
  </si>
  <si>
    <t>S&amp;P Rating</t>
  </si>
  <si>
    <t>Fund Allocation</t>
  </si>
  <si>
    <t>Security Backed Investment Contracts</t>
  </si>
  <si>
    <t>Guaranteed Investment Contracts (GICs)</t>
  </si>
  <si>
    <t>Separate Account GICs</t>
  </si>
  <si>
    <t>Cash/Equivalents</t>
  </si>
  <si>
    <t>Fund (%)</t>
  </si>
  <si>
    <t>Sector Allocation of the Underlying Fixed Income Portfolio</t>
  </si>
  <si>
    <t>U.S. Government Securities</t>
  </si>
  <si>
    <t>Other U.S. Government</t>
  </si>
  <si>
    <t>Mortgage Backed Securities (MBS)</t>
  </si>
  <si>
    <t>Asset Backed Securities (ABS)</t>
  </si>
  <si>
    <t>International Gov't/Agency Securities</t>
  </si>
  <si>
    <t>Wells Fargo Stable Value Fund C Blended Yield (after fees)</t>
  </si>
  <si>
    <r>
      <t>Wells Fargo Stable Return Fund G Blended Yield (before investment mgmt. fees)</t>
    </r>
    <r>
      <rPr>
        <vertAlign val="superscript"/>
        <sz val="9"/>
        <rFont val="Arial"/>
        <family val="2"/>
      </rPr>
      <t>1</t>
    </r>
  </si>
  <si>
    <r>
      <t>Annualized Turnover Rate</t>
    </r>
    <r>
      <rPr>
        <vertAlign val="superscript"/>
        <sz val="9"/>
        <rFont val="Arial"/>
        <family val="2"/>
      </rPr>
      <t>2</t>
    </r>
  </si>
  <si>
    <t>Wells Fargo Stable Value Fund E Blended Yield (after fees)</t>
  </si>
  <si>
    <t>Wells Fargo Stable Value Fund F Blended Yield (after fees)</t>
  </si>
  <si>
    <t>Wells Fargo Stable Value Fund J Blended Yield (after fees)</t>
  </si>
  <si>
    <t>Wells Fargo Stable Value Fund M Blended Yield (after fees)</t>
  </si>
  <si>
    <t>Wells Fargo Stable Value Fund N Blended Yield (after fees)</t>
  </si>
  <si>
    <t>Wells Fargo Stable Value Fund P Blended Yield (after fees)</t>
  </si>
  <si>
    <t>Wells Fargo Stable Value Fund Q Blended Yield (after fees)</t>
  </si>
  <si>
    <t>Wells Fargo Stable Value Fund U Blended Yield (after fees)</t>
  </si>
  <si>
    <t>Wells Fargo Stable Value Fund L Blended Yield (after fees)</t>
  </si>
  <si>
    <t>Wells Fargo Stable Value Fund K Blended Yield (after fees)</t>
  </si>
  <si>
    <t>Wells Fargo Stable Value Fund O Blended Yield (after fees)</t>
  </si>
  <si>
    <t>Wells Fargo Stable Value Fund R Blended Yield (after fees)</t>
  </si>
  <si>
    <t>Wells Fargo Stable Value Fund S Blended Yield (after fees)</t>
  </si>
  <si>
    <t>Wells Fargo Stable Value Fund T Blended Yield (after fees)</t>
  </si>
  <si>
    <t>Wells Fargo Stable Return Fund/ 
Wells Fargo Stable Value Funds</t>
  </si>
  <si>
    <r>
      <rPr>
        <vertAlign val="superscript"/>
        <sz val="8"/>
        <rFont val="Arial"/>
        <family val="2"/>
      </rPr>
      <t>1</t>
    </r>
    <r>
      <rPr>
        <sz val="8"/>
        <rFont val="Arial"/>
        <family val="2"/>
      </rPr>
      <t xml:space="preserve"> The Wells Fargo Stable Return Fund G (the “Fund”) is a collective trust fund for which Wells Fargo Bank, N.A. (“Wells Fargo”) is investment advisor and trustee. Galliard Capital Management, a wholly-owned subsidiary of Wells Fargo, serves as subadvisor to the Fund. The Fund is offered for direct investment by certain institutions such as retirement plans and employee benefit trusts. The Fund itself does not accrue an investment management fee. A series of other stable value collective investment funds managed and trusteed by Wells Fargo Bank, N.A. purchase interests in the Fund and may accrue investment management fees. The Fund may also be offered through certain financial intermediaries that may charge their customers other fees. An investment management fee may be paid at the Fund level or directly at the Plan level or by the Plan Sponsor. The blended yield designated as being “before investment management fees” includes all income, realized and unrealized capital gains and losses and all annual fund operating expenses. This amount also includes all non-Wells Fargo subadvisor fees, audit and valuation fees. Blended yields designated as being “after fees” are the “before investment management fees” yield less the fees for each Fund listed above which may be charged by Galliard or Wells Fargo for management of each client’s account. These blended yields may have been impacted by the effect of compounding and have been rounded to the nearest basis point. Fees which may be charged to each client for investment management are described in Galliard Capital Management’s Form ADV Part 2. </t>
    </r>
    <r>
      <rPr>
        <b/>
        <sz val="8"/>
        <rFont val="Arial"/>
        <family val="2"/>
      </rPr>
      <t>The Fund is not insured by the FDIC, Federal Reserve Bank, nor guaranteed by Wells Fargo or any affiliate, including Galliard Capital Management. Past performance is not an indication of how the investment will perform in the future. FOR INSTITUTIONAL INVESTOR USE ONLY.</t>
    </r>
  </si>
  <si>
    <t>Wells Fargo Stable Return Fund Assets</t>
  </si>
  <si>
    <t>Number of Investment Contract Issuers</t>
  </si>
  <si>
    <t>Prudential</t>
  </si>
  <si>
    <t>A2</t>
  </si>
  <si>
    <t>AA-</t>
  </si>
  <si>
    <t>Aa3</t>
  </si>
  <si>
    <t>Metropolitan Life Ins. Co.</t>
  </si>
  <si>
    <t>Monumental Life Ins. Co.</t>
  </si>
  <si>
    <t>A1</t>
  </si>
  <si>
    <t>Pacific Life Ins. Co.</t>
  </si>
  <si>
    <t>A+</t>
  </si>
  <si>
    <t>American General Life Ins. Co.</t>
  </si>
  <si>
    <t>Corporate/Taxable Muncipal Securities</t>
  </si>
  <si>
    <t>Effective Duration</t>
  </si>
  <si>
    <t>2.06 years</t>
  </si>
  <si>
    <t>2.03 years</t>
  </si>
  <si>
    <t>2.00 years</t>
  </si>
  <si>
    <t>1.97 years</t>
  </si>
  <si>
    <t>2.18 years</t>
  </si>
  <si>
    <t>2.20 years</t>
  </si>
  <si>
    <t>New York Life Ins. Co.</t>
  </si>
  <si>
    <t>Aaa</t>
  </si>
  <si>
    <t>AA+</t>
  </si>
  <si>
    <t>Royal Bank of Canada</t>
  </si>
  <si>
    <t>Prudential Ins. Co. of America</t>
  </si>
  <si>
    <t>1 The Wells Fargo Stable Return Fund G (the “Fund”) is a collective trust fund for which Wells Fargo Bank, N.A. (“Wells Fargo”) is investment advisor and trustee. Galliard Capital Management, a wholly-owned subsidiary of Wells Fargo, serves as subadvisor to the Fund. The Fund is offered for direct investment by certain institutions such as retirement plans and employee benefit trusts. The Fund itself does not accrue an investment management fee. A series of other stable value collective investment funds managed and trusteed by Wells Fargo Bank, N.A. purchase interests in the Fund and may accrue investment management fees. The Fund may also be offered through certain financial intermediaries that may charge their customers other fees. An investment management fee may be paid at the Fund level or directly at the Plan level or by the Plan Sponsor. The blended yield designated as being “before investment management fees” includes all income, realized and unrealized capital gains and losses and all annual fund operating expenses. This amount also includes all non-Wells Fargo subadvisor fees, audit and valuation fees. Blended yields designated as being “after fees” are the “before investment management fees” yield less the fees for each Fund listed above which may be charged by Galliard or Wells Fargo for management of each client’s account. These blended yields may have been impacted by the effect of compounding and have been rounded to the nearest basis point. Fees which may be charged to each client for investment management are described in Galliard Capital Management’s Form ADV Part 2. The Fund is not insured by the FDIC, Federal Reserve Bank, nor guaranteed by Wells Fargo or any affiliate, including Galliard Capital Management. Past performance is not an indication of how the investment will perform in the future. FOR INSTITUTIONAL INVESTOR USE ONLY.</t>
  </si>
  <si>
    <t>Transamerica Premier Life Ins. Co.</t>
  </si>
  <si>
    <t>1 The Wells Fargo Stable Return Fund G (the “Fund”) is a collective trust fund for which Wells Fargo Bank, N.A. (“Wells Fargo”) is investment manager and trustee. Galliard Capital Management, a wholly-owned subsidiary of Wells Fargo, serves as advisor to the Fund. The Fund is offered for direct investment by certain institutions such as retirement plans and employee benefit trusts. The Fund itself does not accrue an investment management fee. A series of other stable value collective investment funds managed and trusteed by Wells Fargo Bank, N.A. purchase interests in the Fund and may accrue investment management fees. The Fund may also be offered through certain financial intermediaries that may charge their customers other fees. An investment management fee may be paid at the Fund level or directly at the Plan level or by the Plan Sponsor. The blended yield designated as being “before investment management fees” includes all income, realized and unrealized capital gains and losses and all annual fund operating expenses. This amount also includes all non-Wells Fargo subadvisor fees, audit and valuation fees. Blended yields designated as being “after fees” are the “before investment management fees” yield less the fees for each Fund listed above which may be charged by Galliard or Wells Fargo for management of each client’s account. These blended yields may have been impacted by the effect of compounding and have been rounded to the nearest basis point. Fees which may be charged to each client for investment management are described in Galliard Capital Management’s Form ADV Part 2. The Fund is not insured by the FDIC, Federal Reserve Bank, nor guaranteed by Wells Fargo or any affiliate, including Galliard Capital Management. Past performance is not an indication of how the investment will perform in the future. FOR INSTITUTIONAL INVESTOR USE ONLY.</t>
  </si>
  <si>
    <t>Prudential Life Ins. Co.</t>
  </si>
  <si>
    <t>Wells Fargo Stable Value Fund W Blended Yield (before investment mgmt. fees)</t>
  </si>
  <si>
    <t>Wells Fargo Stable Return Fund G/ 
Wells Fargo Stable Value Funds</t>
  </si>
  <si>
    <t>Wells Fargo Stable Value Fund W/ 
Wells Fargo Stable Value Funds</t>
  </si>
  <si>
    <t>Wells Fargo Stable Value Fund Assets</t>
  </si>
  <si>
    <r>
      <t>Wells Fargo Stable Value Fund W Blended Yield (before investment mgmt. fees)</t>
    </r>
    <r>
      <rPr>
        <vertAlign val="superscript"/>
        <sz val="9"/>
        <rFont val="Arial"/>
        <family val="2"/>
      </rPr>
      <t>1</t>
    </r>
  </si>
  <si>
    <t>1 The Wells Fargo Stable Return Fund G (the “Fund”) is a collective trust fund for which Wells Fargo Bank, N.A. is investment manager and trustee. Galliard Capital Management, a wholly-owned subsidiary of Wells Fargo Asset Management Holdings, LLC., serves as advisor to the Fund. The Fund is offered for direct investment by certain institutions such as retirement plans and employee benefit trusts. The Fund itself does not accrue an investment management fee. A series of other stable value collective investment funds managed and trusteed by Wells Fargo Bank, N.A. purchase interests in the Fund and may accrue investment management fees. The Fund may also be offered through certain financial intermediaries that may charge their customers other fees. An investment management fee may be paid at the Fund level or directly at the Plan level or by the Plan Sponsor. The blended yield designated as being “before investment management fees” includes all income, realized and unrealized capital gains and losses and all annual fund operating expenses. This amount also includes all non-Wells Fargo subadvisor fees, audit and valuation fees. Blended yields designated as being “after fees” are the “before investment management fees” yield less the fees for each Fund listed above which may be charged by Galliard or Wells Fargo for management of each client’s account. These blended yields may have been impacted by the effect of compounding and have been rounded to the nearest basis point. Fees which may be charged to each client for investment management are described in Galliard Capital Management’s Form ADV Part 2. The Fund is not insured by the FDIC, Federal Reserve Bank, nor guaranteed by Wells Fargo or any affiliate, including Galliard Capital Management. Past performance is not an indication of how the investment will perform in the future. FOR INSTITUTIONAL INVESTOR USE ONLY.</t>
  </si>
  <si>
    <t>1: The Wells Fargo Stable Return Fund G (the “Fund”) is a collective trust fund for which Wells Fargo Bank, N.A. is investment manager and trustee. Galliard Capital Management, a wholly-owned subsidiary of Wells Fargo Asset Management Holdings, LLC., serves as advisor to the Fund. The Fund is offered for direct investment by certain institutions such as retirement plans and employee benefit trusts. The Fund itself does not accrue an investment management fee. A series of other stable value collective investment funds managed and trusteed by Wells Fargo Bank, N.A. purchase interests in the Fund and may accrue investment management fees. The Fund may also be offered through certain financial intermediaries that may charge their customers other fees. An investment management fee may be paid at the Fund level or directly at the Plan level or by the Plan Sponsor. The blended yield designated as being “before investment management fees” includes all income, realized and unrealized capital gains and losses and all annual fund operating expenses. This amount also includes all non-Wells Fargo subadvisor fees, audit and valuation fees. Blended yields designated as being “after fees” are the “before investment management fees” yield less the fees for each Fund listed above which may be charged by Galliard or Wells Fargo for management of each client’s account. These blended yields may have been impacted by the effect of compounding and have been rounded to the nearest basis point. Fees which may be charged to each client for investment management are described in Galliard Capital Management’s Form ADV Part 2. The Fund is not insured by the FDIC, Federal Reserve Bank, nor guaranteed by Wells Fargo or any affiliate, including Galliard Capital Management. Past performance is not an indication of how the investment will perform in the future. FOR INSTITUTIONAL INVESTOR USE ONLY.</t>
  </si>
  <si>
    <t xml:space="preserve">2: Turnover rate is as of </t>
  </si>
  <si>
    <t>3: Total % of portfolio may not add due to rounding.</t>
  </si>
  <si>
    <r>
      <t>Sector Allocation of the Underlying Fixed Income Portfolio</t>
    </r>
    <r>
      <rPr>
        <b/>
        <vertAlign val="superscript"/>
        <sz val="9"/>
        <rFont val="Arial"/>
        <family val="2"/>
      </rPr>
      <t>3</t>
    </r>
  </si>
  <si>
    <r>
      <t>Fund Allocation</t>
    </r>
    <r>
      <rPr>
        <b/>
        <vertAlign val="superscript"/>
        <sz val="9"/>
        <rFont val="Arial"/>
        <family val="2"/>
      </rPr>
      <t>3</t>
    </r>
  </si>
  <si>
    <t>Aa2</t>
  </si>
  <si>
    <t>Corporate/Taxable Muni/Not for Profit</t>
  </si>
  <si>
    <t>Sovereign/Supranationals</t>
  </si>
  <si>
    <r>
      <t>Quality Allocation of the Underlying Fixed Income Portfolio</t>
    </r>
    <r>
      <rPr>
        <b/>
        <vertAlign val="superscript"/>
        <sz val="9"/>
        <rFont val="Arial"/>
        <family val="2"/>
      </rPr>
      <t>3</t>
    </r>
  </si>
  <si>
    <t>AAA</t>
  </si>
  <si>
    <t>AA</t>
  </si>
  <si>
    <t>A</t>
  </si>
  <si>
    <t>BBB</t>
  </si>
  <si>
    <t>NR</t>
  </si>
  <si>
    <t>Under BBB</t>
  </si>
  <si>
    <t>Transamerica Life Ins. Co.</t>
  </si>
  <si>
    <t>Transamerica Life Ins. Co.*</t>
  </si>
  <si>
    <t>*Effective October 1, 2020, Transamerica Premier Life Insurance Company merged into Transamerica Life Insurance Company.</t>
  </si>
  <si>
    <t>1: The Wells Fargo Stable Return Fund G (the “Fund”) is a collective trust fund for which Wells Fargo Bank, N.A. is investment manager and trustee.Wells Fargo has retained Galliard Capital Management, LLC (“Galliard”) a wholly-owned subsidiary of Allspring Global Investments Holdings, LLC, previously affiliated with Wells Fargo. Wells Fargo will compensate Galliard an investment advisory fee for services provided to the Fund. A Wells Fargo affiliate retains an ownership interest in Allspring Global Investments, LLC of less than 10%. The Fund is offered for direct investment by certain institutions such as retirement plans and employee benefit trusts. The Fund itself does not accrue an investment management fee. A series of other stable value collective investment funds managed and trusteed by Wells Fargo Bank, N.A. purchase interests in the Fund and may accrue investment management fees. The Fund may also be offered through certain financial intermediaries that may charge their customers other fees. An investment management fee may be paid at the Fund level or directly at the Plan level or by the Plan Sponsor. The blended yield designated as being “before investment management fees” includes all income, realized and unrealized capital gains and losses and all annual fund operating expenses. This amount also includes all non-Wells Fargo subadvisor fees, audit and valuation fees. Blended yields designated as being “after fees” are the “before investment management fees” yield less the fees for each Fund listed above which may be charged by Galliard or Wells Fargo for management of each client’s account. These blended yields may have been impacted by the effect of compounding and have been rounded to the nearest basis point. Fees which may be charged to each client for investment management are described in Galliard Capital Management’s Form ADV Part 2. The Fund is not insured by the FDIC, Federal Reserve Bank, nor guaranteed by Wells Fargo or any affiliate, including Galliard Capital Management. Past performance is not an indication of how the investment will perform in the future. FOR INSTITUTIONAL INVESTOR USE ONLY.</t>
  </si>
  <si>
    <t>Aa1</t>
  </si>
  <si>
    <t>1: The Wells Fargo Stable Return Fund G (the “Fund”) is a collective trust fund for which Wells Fargo Bank, N.A. is investment manager and trustee.Wells Fargo has retained Galliard Capital Management, LLC (“Galliard”) a wholly-owned subsidiary of Allspring Global Investments Holdings, LLC, previously affiliated with Wells Fargo. Wells Fargo will compensate Galliard an investment advisory fee for services provided to the Fund. A Wells Fargo affiliate retains an ownership interest in Allspring Global Investments, LLC of less than 10%. The Fund is offered for direct investment by certain institutions such as retirement plans and employee benefit trusts. The Fund itself does not accrue an investment management fee. A series of other stable value collective investment funds managed and trusteed by Wells Fargo Bank, N.A. purchase interests in the Fund and may accrue investment management fees. The Fund may also be offered through certain financial intermediaries that may charge their customers other fees. An investment management fee may be paid at the Fund level or directly at the Plan level or by the Plan Sponsor. The blended yield designated as being “before investment management fees” includes all income, realized and unrealized capital gains and losses and all annual fund operating expenses. This amount also includes all non-Wells Fargo subadvisor fees, audit and valuation fees. Blended yields designated as being “after fees” are the “before investment management fees” yield less the fees for each Fund listed above which may be charged by Galliard or Wells Fargo for management of each client’s account. These blended yields may have been impacted by the effect of compounding and have been rounded to the nearest basis point. Fees which may be charged to each client for investment management are described in Galliard Capital Management’s Form ADV Part 2. The Fund is not insured by the FDIC, Federal Reserve Bank, nor guaranteed by Wells Fargo or any affiliate. Past performance is not an indication of how the investment will perform in the future. FOR INSTITUTIONAL INVESTOR USE ONLY.</t>
  </si>
  <si>
    <t>Galliard Stable Return Fund W/ 
Galliard Stable Return Funds</t>
  </si>
  <si>
    <t>*Effective April 1, 2022, this fund’s name has changed to Galliard Stable Return Fund. SEI Trust Company has also accepted appointment as the duly appointed successor trustee to Wells Fargo Bank, N.A.  As of 3/31/22, the date of the information included in this document, Wells Fargo Bank, N.A. was still acting in its capacity as trustee of Galliard Stable Return Fund.</t>
  </si>
  <si>
    <t>Galliard Stable Return Fund Assets</t>
  </si>
  <si>
    <t>Galliard Stable Return Fund W Blended Yield (before investment mgmt. fees)1</t>
  </si>
  <si>
    <t>Galliard Stable Return Fund C Blended Yield (after fees)</t>
  </si>
  <si>
    <t>Galliard Stable Return Fund E Blended Yield (after fees)</t>
  </si>
  <si>
    <t>Galliard Stable Return Fund F Blended Yield (after fees)</t>
  </si>
  <si>
    <t>Galliard Stable Return Fund J Blended Yield (after fees)</t>
  </si>
  <si>
    <t>Galliard Stable Return Fund K Blended Yield (after fees)</t>
  </si>
  <si>
    <t>Galliard Stable Return Fund L Blended Yield (after fees)</t>
  </si>
  <si>
    <t>Galliard Stable Return Fund M Blended Yield (after fees)</t>
  </si>
  <si>
    <t>Galliard Stable Return Fund N Blended Yield (after fees)</t>
  </si>
  <si>
    <t>Galliard Stable Return Fund O Blended Yield (after fees)</t>
  </si>
  <si>
    <t>Galliard Stable Return Fund Q Blended Yield (after fees)</t>
  </si>
  <si>
    <t>Galliard Stable Return Fund U Blended Yield (after fees)</t>
  </si>
  <si>
    <r>
      <rPr>
        <b/>
        <sz val="8"/>
        <rFont val="Arial"/>
        <family val="2"/>
      </rPr>
      <t xml:space="preserve">Past performance is not an indication of how the investment will perform in the future. </t>
    </r>
    <r>
      <rPr>
        <sz val="8"/>
        <rFont val="Arial"/>
        <family val="2"/>
      </rPr>
      <t xml:space="preserve">
1:The Fund's blended yield is the weighted average of all of the investment contracts' individual crediting rates and the yield on the cash equivalents held by the Fund as of the date reported. Amounts designated as “before investment management fees” include all income, realized and unrealized capital gains and losses and all annual fund operating expenses. Amounts designated as "after fees" is net of all fees including investment management fees.
</t>
    </r>
    <r>
      <rPr>
        <b/>
        <sz val="8"/>
        <rFont val="Arial"/>
        <family val="2"/>
      </rPr>
      <t>FOR INSTITUTIONAL INVESTOR USE ONLY.</t>
    </r>
  </si>
  <si>
    <r>
      <t>Galliard Stable Return Fund W Blended Yield (before investment mgmt. fees)</t>
    </r>
    <r>
      <rPr>
        <vertAlign val="superscript"/>
        <sz val="9"/>
        <rFont val="Arial"/>
        <family val="2"/>
      </rPr>
      <t>1</t>
    </r>
  </si>
  <si>
    <t xml:space="preserve">*Effective April 1, 2022, this fund’s name has changed to Galliard Stable Return Fund. SEI Trust Company has also accepted appointment as the duly appointed successor trustee to Wells Fargo Bank, N.A.  </t>
  </si>
  <si>
    <t>Metropolitan Tower Life Ins. 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</si>
</sst>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d/yy;@"/>
    <numFmt numFmtId="165" formatCode="0.0%"/>
    <numFmt numFmtId="166" formatCode="&quot;$&quot;#,##0.0_);[Red]\(&quot;$&quot;#,##0.0\)"/>
    <numFmt numFmtId="167" formatCode="_-* #,##0.00_р_._-;\-* #,##0.00_р_._-;_-* &quot;-&quot;??_р_._-;_-@_-"/>
    <numFmt numFmtId="168" formatCode="_(&quot;$&quot;* #,##0_);_(&quot;$&quot;* \(#,##0\);_(&quot;$&quot;*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vertAlign val="superscript"/>
      <sz val="8"/>
      <name val="Arial"/>
      <family val="2"/>
    </font>
    <font>
      <sz val="9"/>
      <name val="Arial"/>
      <family val="2"/>
    </font>
    <font>
      <vertAlign val="superscript"/>
      <sz val="9"/>
      <name val="Arial"/>
      <family val="2"/>
    </font>
    <font>
      <i/>
      <sz val="9"/>
      <name val="Arial"/>
      <family val="2"/>
    </font>
    <font>
      <b/>
      <sz val="9"/>
      <name val="Arial"/>
      <family val="2"/>
    </font>
    <font>
      <b/>
      <sz val="10"/>
      <name val="Arial"/>
      <family val="2"/>
    </font>
    <font>
      <vertAlign val="superscript"/>
      <sz val="11"/>
      <name val="Arial"/>
      <family val="2"/>
    </font>
    <font>
      <b/>
      <sz val="8"/>
      <name val="Arial"/>
      <family val="2"/>
    </font>
    <font>
      <sz val="10"/>
      <name val="Arial"/>
      <family val="2"/>
    </font>
    <font>
      <sz val="11"/>
      <color theme="1"/>
      <name val="Calibri"/>
      <family val="2"/>
      <scheme val="minor"/>
    </font>
    <font>
      <b/>
      <vertAlign val="superscript"/>
      <sz val="9"/>
      <name val="Arial"/>
      <family val="2"/>
    </font>
  </fonts>
  <fills count="4">
    <fill>
      <patternFill patternType="none"/>
    </fill>
    <fill>
      <patternFill patternType="gray125"/>
    </fill>
    <fill>
      <patternFill patternType="solid">
        <fgColor theme="0"/>
        <bgColor indexed="64"/>
      </patternFill>
    </fill>
    <fill>
      <patternFill patternType="solid">
        <fgColor theme="0" tint="-4.9989318521683403E-2"/>
        <bgColor indexed="64"/>
      </patternFill>
    </fill>
  </fills>
  <borders count="8">
    <border>
      <left/>
      <right/>
      <top/>
      <bottom/>
      <diagonal/>
    </border>
    <border>
      <left/>
      <right/>
      <top/>
      <bottom style="thin">
        <color theme="0" tint="-0.34998626667073579"/>
      </bottom>
      <diagonal/>
    </border>
    <border>
      <left/>
      <right/>
      <top style="thin">
        <color theme="0" tint="-0.34998626667073579"/>
      </top>
      <bottom/>
      <diagonal/>
    </border>
    <border>
      <left/>
      <right/>
      <top style="thin">
        <color theme="0" tint="-0.34998626667073579"/>
      </top>
      <bottom style="thin">
        <color theme="0" tint="-0.34998626667073579"/>
      </bottom>
      <diagonal/>
    </border>
    <border>
      <left/>
      <right/>
      <top/>
      <bottom style="medium">
        <color rgb="FF677C8C"/>
      </bottom>
      <diagonal/>
    </border>
    <border>
      <left/>
      <right style="thin">
        <color rgb="FF677C8C"/>
      </right>
      <top/>
      <bottom/>
      <diagonal/>
    </border>
    <border>
      <left style="thin">
        <color rgb="FF677C8C"/>
      </left>
      <right/>
      <top/>
      <bottom/>
      <diagonal/>
    </border>
    <border>
      <left/>
      <right/>
      <top style="thin">
        <color theme="0" tint="-0.34998626667073579"/>
      </top>
      <bottom style="medium">
        <color rgb="FF677C8C"/>
      </bottom>
      <diagonal/>
    </border>
  </borders>
  <cellStyleXfs count="45">
    <xf numFmtId="0" fontId="0" fillId="0" borderId="0"/>
    <xf numFmtId="0" fontId="7" fillId="0" borderId="0"/>
    <xf numFmtId="0" fontId="7" fillId="0" borderId="0" applyFill="0"/>
    <xf numFmtId="0" fontId="7" fillId="0" borderId="0"/>
    <xf numFmtId="0" fontId="7" fillId="0" borderId="0" applyFill="0"/>
    <xf numFmtId="44" fontId="9" fillId="0" borderId="0" applyFont="0" applyFill="0" applyBorder="0" applyAlignment="0" applyProtection="0"/>
    <xf numFmtId="9" fontId="9" fillId="0" borderId="0" applyFont="0" applyFill="0" applyBorder="0" applyAlignment="0" applyProtection="0"/>
    <xf numFmtId="0" fontId="19" fillId="0" borderId="0"/>
    <xf numFmtId="9" fontId="18" fillId="0" borderId="0" applyFont="0" applyFill="0" applyBorder="0" applyAlignment="0" applyProtection="0"/>
    <xf numFmtId="44" fontId="18" fillId="0" borderId="0" applyFont="0" applyFill="0" applyBorder="0" applyAlignment="0" applyProtection="0"/>
    <xf numFmtId="42"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0" fontId="6" fillId="0" borderId="0"/>
    <xf numFmtId="9" fontId="6"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167" fontId="6"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6" fillId="0" borderId="0" applyFont="0" applyFill="0" applyBorder="0" applyAlignment="0" applyProtection="0"/>
    <xf numFmtId="43" fontId="7" fillId="0" borderId="0" applyFont="0" applyFill="0" applyBorder="0" applyAlignment="0" applyProtection="0"/>
    <xf numFmtId="0" fontId="5" fillId="0" borderId="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4" fillId="0" borderId="0"/>
    <xf numFmtId="44" fontId="7" fillId="0" borderId="0" applyFont="0" applyFill="0" applyBorder="0" applyAlignment="0" applyProtection="0"/>
    <xf numFmtId="43" fontId="7" fillId="0" borderId="0" applyFont="0" applyFill="0" applyBorder="0" applyAlignment="0" applyProtection="0"/>
    <xf numFmtId="0" fontId="3" fillId="0" borderId="0"/>
    <xf numFmtId="44" fontId="7" fillId="0" borderId="0" applyFont="0" applyFill="0" applyBorder="0" applyAlignment="0" applyProtection="0"/>
    <xf numFmtId="43" fontId="7" fillId="0" borderId="0" applyFont="0" applyFill="0" applyBorder="0" applyAlignment="0" applyProtection="0"/>
    <xf numFmtId="0" fontId="2" fillId="0" borderId="0"/>
    <xf numFmtId="9" fontId="2" fillId="0" borderId="0" applyFont="0" applyFill="0" applyBorder="0" applyAlignment="0" applyProtection="0"/>
    <xf numFmtId="44" fontId="7" fillId="0" borderId="0" applyFont="0" applyFill="0" applyBorder="0" applyAlignment="0" applyProtection="0"/>
    <xf numFmtId="167" fontId="2"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1" fillId="0" borderId="0"/>
    <xf numFmtId="9" fontId="1" fillId="0" borderId="0" applyFont="0" applyFill="0" applyBorder="0" applyAlignment="0" applyProtection="0"/>
    <xf numFmtId="44" fontId="7" fillId="0" borderId="0" applyFont="0" applyFill="0" applyBorder="0" applyAlignment="0" applyProtection="0"/>
    <xf numFmtId="167" fontId="1" fillId="0" borderId="0" applyFont="0" applyFill="0" applyBorder="0" applyAlignment="0" applyProtection="0"/>
  </cellStyleXfs>
  <cellXfs count="150">
    <xf numFmtId="0" fontId="0" fillId="0" borderId="0" xfId="0"/>
    <xf numFmtId="0" fontId="7" fillId="2" borderId="0" xfId="0" applyFont="1" applyFill="1" applyProtection="1">
      <protection hidden="1"/>
    </xf>
    <xf numFmtId="0" fontId="8" fillId="2" borderId="0" xfId="0" applyFont="1" applyFill="1" applyProtection="1">
      <protection hidden="1"/>
    </xf>
    <xf numFmtId="0" fontId="10" fillId="2" borderId="0" xfId="0" applyFont="1" applyFill="1" applyProtection="1">
      <protection hidden="1"/>
    </xf>
    <xf numFmtId="0" fontId="11" fillId="2" borderId="0" xfId="0" applyFont="1" applyFill="1" applyAlignment="1" applyProtection="1">
      <alignment vertical="center"/>
      <protection hidden="1"/>
    </xf>
    <xf numFmtId="0" fontId="11" fillId="2" borderId="0" xfId="0" applyFont="1" applyFill="1" applyProtection="1">
      <protection hidden="1"/>
    </xf>
    <xf numFmtId="0" fontId="11" fillId="2" borderId="0" xfId="0" applyFont="1" applyFill="1" applyAlignment="1" applyProtection="1">
      <alignment horizontal="left" vertical="center"/>
      <protection hidden="1"/>
    </xf>
    <xf numFmtId="0" fontId="11" fillId="2" borderId="0" xfId="0" applyFont="1" applyFill="1" applyAlignment="1" applyProtection="1">
      <alignment horizontal="left" vertical="center" indent="1"/>
      <protection hidden="1"/>
    </xf>
    <xf numFmtId="10" fontId="11" fillId="2" borderId="0" xfId="6" applyNumberFormat="1" applyFont="1" applyFill="1" applyBorder="1" applyAlignment="1" applyProtection="1">
      <alignment horizontal="left" vertical="center" indent="1"/>
      <protection hidden="1"/>
    </xf>
    <xf numFmtId="0" fontId="11" fillId="2" borderId="3" xfId="0" applyFont="1" applyFill="1" applyBorder="1" applyAlignment="1" applyProtection="1">
      <alignment horizontal="left" vertical="center" indent="1"/>
      <protection hidden="1"/>
    </xf>
    <xf numFmtId="0" fontId="11" fillId="3" borderId="1" xfId="0" applyFont="1" applyFill="1" applyBorder="1" applyAlignment="1" applyProtection="1">
      <alignment horizontal="left" vertical="center" indent="2"/>
      <protection hidden="1"/>
    </xf>
    <xf numFmtId="0" fontId="11" fillId="3" borderId="1" xfId="0" applyFont="1" applyFill="1" applyBorder="1" applyAlignment="1" applyProtection="1">
      <alignment horizontal="left" vertical="center" indent="1"/>
      <protection hidden="1"/>
    </xf>
    <xf numFmtId="10" fontId="11" fillId="3" borderId="1" xfId="6" applyNumberFormat="1" applyFont="1" applyFill="1" applyBorder="1" applyAlignment="1" applyProtection="1">
      <alignment horizontal="left" vertical="center" indent="1"/>
      <protection hidden="1"/>
    </xf>
    <xf numFmtId="0" fontId="11" fillId="3" borderId="0" xfId="0" applyFont="1" applyFill="1" applyAlignment="1" applyProtection="1">
      <alignment horizontal="left" vertical="center" indent="2"/>
      <protection hidden="1"/>
    </xf>
    <xf numFmtId="0" fontId="11" fillId="3" borderId="0" xfId="0" applyFont="1" applyFill="1" applyAlignment="1" applyProtection="1">
      <alignment horizontal="left" vertical="center" indent="1"/>
      <protection hidden="1"/>
    </xf>
    <xf numFmtId="10" fontId="11" fillId="3" borderId="0" xfId="6" applyNumberFormat="1" applyFont="1" applyFill="1" applyBorder="1" applyAlignment="1" applyProtection="1">
      <alignment horizontal="left" vertical="center" indent="1"/>
      <protection hidden="1"/>
    </xf>
    <xf numFmtId="0" fontId="11" fillId="2" borderId="0" xfId="0" applyFont="1" applyFill="1" applyAlignment="1" applyProtection="1">
      <alignment horizontal="left" vertical="center" indent="2"/>
      <protection hidden="1"/>
    </xf>
    <xf numFmtId="0" fontId="13" fillId="2" borderId="0" xfId="0" applyFont="1" applyFill="1" applyAlignment="1" applyProtection="1">
      <alignment horizontal="left" vertical="center"/>
      <protection hidden="1"/>
    </xf>
    <xf numFmtId="0" fontId="13" fillId="2" borderId="0" xfId="0" applyFont="1" applyFill="1" applyAlignment="1" applyProtection="1">
      <alignment horizontal="center" vertical="center"/>
      <protection hidden="1"/>
    </xf>
    <xf numFmtId="0" fontId="13" fillId="2" borderId="0" xfId="0" applyFont="1" applyFill="1" applyAlignment="1" applyProtection="1">
      <alignment vertical="center"/>
      <protection hidden="1"/>
    </xf>
    <xf numFmtId="0" fontId="11" fillId="3" borderId="0" xfId="0" applyFont="1" applyFill="1" applyAlignment="1" applyProtection="1">
      <alignment horizontal="left" vertical="center"/>
      <protection hidden="1"/>
    </xf>
    <xf numFmtId="0" fontId="11" fillId="3" borderId="0" xfId="0" applyFont="1" applyFill="1" applyAlignment="1" applyProtection="1">
      <alignment horizontal="center" vertical="center"/>
      <protection hidden="1"/>
    </xf>
    <xf numFmtId="0" fontId="11" fillId="3" borderId="0" xfId="0" applyFont="1" applyFill="1" applyAlignment="1" applyProtection="1">
      <alignment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horizontal="center" vertical="center"/>
      <protection hidden="1"/>
    </xf>
    <xf numFmtId="0" fontId="14" fillId="2" borderId="0" xfId="0" applyFont="1" applyFill="1" applyAlignment="1" applyProtection="1">
      <alignment vertical="center"/>
      <protection hidden="1"/>
    </xf>
    <xf numFmtId="0" fontId="11" fillId="2" borderId="4" xfId="0" applyFont="1" applyFill="1" applyBorder="1" applyAlignment="1" applyProtection="1">
      <alignment vertical="center"/>
      <protection hidden="1"/>
    </xf>
    <xf numFmtId="0" fontId="8" fillId="2" borderId="0" xfId="0" applyFont="1" applyFill="1" applyAlignment="1" applyProtection="1">
      <alignment vertical="center"/>
      <protection hidden="1"/>
    </xf>
    <xf numFmtId="0" fontId="11" fillId="2" borderId="5" xfId="0" applyFont="1" applyFill="1" applyBorder="1" applyAlignment="1" applyProtection="1">
      <alignment vertical="center"/>
      <protection hidden="1"/>
    </xf>
    <xf numFmtId="0" fontId="11" fillId="2" borderId="5" xfId="0" applyFont="1" applyFill="1" applyBorder="1" applyProtection="1">
      <protection hidden="1"/>
    </xf>
    <xf numFmtId="0" fontId="15" fillId="2" borderId="0" xfId="0" applyFont="1" applyFill="1" applyAlignment="1" applyProtection="1">
      <alignment horizontal="left" vertical="center" wrapText="1"/>
      <protection hidden="1"/>
    </xf>
    <xf numFmtId="0" fontId="11" fillId="2" borderId="7" xfId="0" applyFont="1" applyFill="1" applyBorder="1" applyAlignment="1" applyProtection="1">
      <alignment horizontal="left" vertical="center" indent="1"/>
      <protection hidden="1"/>
    </xf>
    <xf numFmtId="0" fontId="11" fillId="3" borderId="4" xfId="0" applyFont="1" applyFill="1" applyBorder="1" applyAlignment="1" applyProtection="1">
      <alignment horizontal="left" vertical="center"/>
      <protection hidden="1"/>
    </xf>
    <xf numFmtId="0" fontId="11" fillId="3" borderId="4" xfId="0" applyFont="1" applyFill="1" applyBorder="1" applyAlignment="1" applyProtection="1">
      <alignment horizontal="center" vertical="center"/>
      <protection hidden="1"/>
    </xf>
    <xf numFmtId="0" fontId="11" fillId="2" borderId="4" xfId="0" applyFont="1" applyFill="1" applyBorder="1" applyAlignment="1" applyProtection="1">
      <alignment horizontal="left" vertical="center"/>
      <protection hidden="1"/>
    </xf>
    <xf numFmtId="0" fontId="14" fillId="2" borderId="1" xfId="0" applyFont="1" applyFill="1" applyBorder="1" applyAlignment="1" applyProtection="1">
      <alignment vertical="center"/>
      <protection hidden="1"/>
    </xf>
    <xf numFmtId="0" fontId="11" fillId="2" borderId="1" xfId="0" applyFont="1" applyFill="1" applyBorder="1" applyAlignment="1" applyProtection="1">
      <alignment vertical="center"/>
      <protection hidden="1"/>
    </xf>
    <xf numFmtId="0" fontId="13" fillId="2" borderId="2" xfId="0" applyFont="1" applyFill="1" applyBorder="1" applyAlignment="1" applyProtection="1">
      <alignment horizontal="center" vertical="center"/>
      <protection hidden="1"/>
    </xf>
    <xf numFmtId="0" fontId="11" fillId="2" borderId="1" xfId="0" applyFont="1" applyFill="1" applyBorder="1" applyProtection="1">
      <protection hidden="1"/>
    </xf>
    <xf numFmtId="0" fontId="11" fillId="2" borderId="4" xfId="0" applyFont="1" applyFill="1" applyBorder="1" applyAlignment="1" applyProtection="1">
      <alignment horizontal="left" vertical="center" indent="1"/>
      <protection hidden="1"/>
    </xf>
    <xf numFmtId="164" fontId="11" fillId="2" borderId="0" xfId="0" applyNumberFormat="1" applyFont="1" applyFill="1" applyAlignment="1" applyProtection="1">
      <alignment horizontal="left" vertical="center"/>
      <protection hidden="1"/>
    </xf>
    <xf numFmtId="44" fontId="11" fillId="0" borderId="4" xfId="5" applyFont="1" applyFill="1" applyBorder="1" applyAlignment="1" applyProtection="1">
      <alignment horizontal="left" vertical="center"/>
      <protection hidden="1"/>
    </xf>
    <xf numFmtId="0" fontId="11" fillId="0" borderId="3" xfId="0" applyFont="1" applyBorder="1" applyAlignment="1" applyProtection="1">
      <alignment horizontal="left" vertical="center" indent="1"/>
      <protection hidden="1"/>
    </xf>
    <xf numFmtId="0" fontId="16" fillId="0" borderId="0" xfId="0" applyFont="1"/>
    <xf numFmtId="6" fontId="11" fillId="0" borderId="4" xfId="5" applyNumberFormat="1" applyFont="1" applyFill="1" applyBorder="1" applyAlignment="1" applyProtection="1">
      <alignment horizontal="left" vertical="center"/>
      <protection hidden="1"/>
    </xf>
    <xf numFmtId="3" fontId="11" fillId="0" borderId="3" xfId="0" applyNumberFormat="1" applyFont="1" applyBorder="1" applyAlignment="1" applyProtection="1">
      <alignment horizontal="left" vertical="center" indent="1"/>
      <protection hidden="1"/>
    </xf>
    <xf numFmtId="10" fontId="11" fillId="0" borderId="3" xfId="0" applyNumberFormat="1" applyFont="1" applyBorder="1" applyAlignment="1" applyProtection="1">
      <alignment horizontal="left" vertical="center" indent="1"/>
      <protection hidden="1"/>
    </xf>
    <xf numFmtId="10" fontId="11" fillId="0" borderId="7" xfId="0" applyNumberFormat="1" applyFont="1" applyBorder="1" applyAlignment="1" applyProtection="1">
      <alignment horizontal="left" vertical="center" indent="1"/>
      <protection hidden="1"/>
    </xf>
    <xf numFmtId="165" fontId="11" fillId="3" borderId="0" xfId="6" applyNumberFormat="1" applyFont="1" applyFill="1" applyBorder="1" applyAlignment="1" applyProtection="1">
      <alignment horizontal="center" vertical="center"/>
      <protection hidden="1"/>
    </xf>
    <xf numFmtId="165" fontId="11" fillId="0" borderId="0" xfId="6" applyNumberFormat="1" applyFont="1" applyFill="1" applyBorder="1" applyAlignment="1" applyProtection="1">
      <alignment horizontal="center" vertical="center"/>
      <protection hidden="1"/>
    </xf>
    <xf numFmtId="165" fontId="11" fillId="0" borderId="4" xfId="6" applyNumberFormat="1" applyFont="1" applyFill="1" applyBorder="1" applyAlignment="1" applyProtection="1">
      <alignment horizontal="center" vertical="center"/>
      <protection hidden="1"/>
    </xf>
    <xf numFmtId="14" fontId="8" fillId="0" borderId="0" xfId="0" applyNumberFormat="1" applyFont="1" applyAlignment="1" applyProtection="1">
      <alignment horizontal="left"/>
      <protection hidden="1"/>
    </xf>
    <xf numFmtId="10" fontId="11" fillId="0" borderId="0" xfId="6" applyNumberFormat="1" applyFont="1" applyFill="1" applyBorder="1" applyAlignment="1" applyProtection="1">
      <alignment horizontal="left" vertical="center" indent="1"/>
      <protection hidden="1"/>
    </xf>
    <xf numFmtId="6" fontId="11" fillId="2" borderId="4" xfId="5" applyNumberFormat="1" applyFont="1" applyFill="1" applyBorder="1" applyAlignment="1" applyProtection="1">
      <alignment horizontal="left" vertical="center"/>
      <protection hidden="1"/>
    </xf>
    <xf numFmtId="10" fontId="11" fillId="2" borderId="3" xfId="0" applyNumberFormat="1" applyFont="1" applyFill="1" applyBorder="1" applyAlignment="1" applyProtection="1">
      <alignment horizontal="left" vertical="center" indent="1"/>
      <protection hidden="1"/>
    </xf>
    <xf numFmtId="3" fontId="11" fillId="2" borderId="3" xfId="0" applyNumberFormat="1" applyFont="1" applyFill="1" applyBorder="1" applyAlignment="1" applyProtection="1">
      <alignment horizontal="left" vertical="center" indent="1"/>
      <protection hidden="1"/>
    </xf>
    <xf numFmtId="0" fontId="8" fillId="2" borderId="0" xfId="0" applyFont="1" applyFill="1" applyAlignment="1" applyProtection="1">
      <alignment vertical="center" wrapText="1"/>
      <protection hidden="1"/>
    </xf>
    <xf numFmtId="166" fontId="11" fillId="2" borderId="0" xfId="5" applyNumberFormat="1" applyFont="1" applyFill="1" applyBorder="1" applyAlignment="1" applyProtection="1">
      <alignment horizontal="left" vertical="center"/>
      <protection hidden="1"/>
    </xf>
    <xf numFmtId="0" fontId="11" fillId="0" borderId="4" xfId="0" applyFont="1" applyBorder="1" applyAlignment="1" applyProtection="1">
      <alignment horizontal="center" vertical="center"/>
      <protection hidden="1"/>
    </xf>
    <xf numFmtId="0" fontId="13"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0" xfId="0" applyFont="1" applyAlignment="1" applyProtection="1">
      <alignment horizontal="left" vertical="center"/>
      <protection hidden="1"/>
    </xf>
    <xf numFmtId="164" fontId="11" fillId="0" borderId="0" xfId="0" applyNumberFormat="1" applyFont="1" applyAlignment="1" applyProtection="1">
      <alignment horizontal="left" vertical="center"/>
      <protection hidden="1"/>
    </xf>
    <xf numFmtId="2" fontId="11" fillId="2" borderId="3" xfId="0" applyNumberFormat="1" applyFont="1" applyFill="1" applyBorder="1" applyAlignment="1" applyProtection="1">
      <alignment horizontal="left" vertical="center" indent="1"/>
      <protection hidden="1"/>
    </xf>
    <xf numFmtId="14" fontId="8" fillId="2" borderId="0" xfId="0" applyNumberFormat="1" applyFont="1" applyFill="1" applyAlignment="1" applyProtection="1">
      <alignment horizontal="left"/>
      <protection hidden="1"/>
    </xf>
    <xf numFmtId="44" fontId="11" fillId="2" borderId="4" xfId="5" applyFont="1" applyFill="1" applyBorder="1" applyAlignment="1" applyProtection="1">
      <alignment horizontal="left" vertical="center"/>
      <protection hidden="1"/>
    </xf>
    <xf numFmtId="165" fontId="11" fillId="2" borderId="0" xfId="6" applyNumberFormat="1" applyFont="1" applyFill="1" applyBorder="1" applyAlignment="1" applyProtection="1">
      <alignment horizontal="center" vertical="center"/>
      <protection hidden="1"/>
    </xf>
    <xf numFmtId="165" fontId="11" fillId="2" borderId="4" xfId="6" applyNumberFormat="1" applyFont="1" applyFill="1" applyBorder="1" applyAlignment="1" applyProtection="1">
      <alignment horizontal="center" vertical="center"/>
      <protection hidden="1"/>
    </xf>
    <xf numFmtId="10" fontId="11" fillId="2" borderId="7" xfId="0" applyNumberFormat="1" applyFont="1" applyFill="1" applyBorder="1" applyAlignment="1" applyProtection="1">
      <alignment horizontal="left" vertical="center" indent="1"/>
      <protection hidden="1"/>
    </xf>
    <xf numFmtId="0" fontId="11" fillId="0" borderId="0" xfId="0" applyFont="1" applyAlignment="1" applyProtection="1">
      <alignment vertical="center"/>
      <protection hidden="1"/>
    </xf>
    <xf numFmtId="0" fontId="11" fillId="0" borderId="0" xfId="0" applyFont="1" applyAlignment="1" applyProtection="1">
      <alignment horizontal="left" vertical="center" indent="1"/>
      <protection hidden="1"/>
    </xf>
    <xf numFmtId="0" fontId="11" fillId="2" borderId="0" xfId="0" applyFont="1" applyFill="1" applyAlignment="1" applyProtection="1">
      <alignment horizontal="center" vertical="center"/>
      <protection hidden="1"/>
    </xf>
    <xf numFmtId="168" fontId="11" fillId="2" borderId="4" xfId="5" applyNumberFormat="1" applyFont="1" applyFill="1" applyBorder="1" applyAlignment="1" applyProtection="1">
      <alignment horizontal="left" vertical="center"/>
      <protection hidden="1"/>
    </xf>
    <xf numFmtId="0" fontId="8" fillId="2" borderId="0" xfId="1" applyFont="1" applyFill="1" applyProtection="1">
      <protection hidden="1"/>
    </xf>
    <xf numFmtId="0" fontId="14" fillId="2" borderId="1" xfId="1" applyFont="1" applyFill="1" applyBorder="1" applyAlignment="1" applyProtection="1">
      <alignment vertical="center"/>
      <protection hidden="1"/>
    </xf>
    <xf numFmtId="0" fontId="15" fillId="0" borderId="0" xfId="0" applyFont="1" applyAlignment="1" applyProtection="1">
      <alignment horizontal="left" vertical="center" wrapText="1"/>
      <protection hidden="1"/>
    </xf>
    <xf numFmtId="0" fontId="7" fillId="2" borderId="0" xfId="1" applyFill="1" applyProtection="1">
      <protection hidden="1"/>
    </xf>
    <xf numFmtId="0" fontId="16" fillId="0" borderId="0" xfId="1" applyFont="1"/>
    <xf numFmtId="0" fontId="8" fillId="2" borderId="0" xfId="1" applyFont="1" applyFill="1" applyAlignment="1" applyProtection="1">
      <alignment vertical="center" wrapText="1"/>
      <protection hidden="1"/>
    </xf>
    <xf numFmtId="14" fontId="8" fillId="2" borderId="0" xfId="1" applyNumberFormat="1" applyFont="1" applyFill="1" applyAlignment="1" applyProtection="1">
      <alignment horizontal="left"/>
      <protection hidden="1"/>
    </xf>
    <xf numFmtId="0" fontId="8" fillId="2" borderId="0" xfId="1" applyFont="1" applyFill="1" applyAlignment="1" applyProtection="1">
      <alignment vertical="center"/>
      <protection hidden="1"/>
    </xf>
    <xf numFmtId="0" fontId="11" fillId="2" borderId="0" xfId="1" applyFont="1" applyFill="1" applyProtection="1">
      <protection hidden="1"/>
    </xf>
    <xf numFmtId="0" fontId="11" fillId="2" borderId="1" xfId="1" applyFont="1" applyFill="1" applyBorder="1" applyProtection="1">
      <protection hidden="1"/>
    </xf>
    <xf numFmtId="0" fontId="11" fillId="2" borderId="0" xfId="1" applyFont="1" applyFill="1" applyAlignment="1" applyProtection="1">
      <alignment vertical="center"/>
      <protection hidden="1"/>
    </xf>
    <xf numFmtId="165" fontId="11" fillId="2" borderId="4" xfId="19" applyNumberFormat="1" applyFont="1" applyFill="1" applyBorder="1" applyAlignment="1" applyProtection="1">
      <alignment horizontal="center" vertical="center"/>
      <protection hidden="1"/>
    </xf>
    <xf numFmtId="0" fontId="11" fillId="2" borderId="4" xfId="1" applyFont="1" applyFill="1" applyBorder="1" applyAlignment="1" applyProtection="1">
      <alignment vertical="center"/>
      <protection hidden="1"/>
    </xf>
    <xf numFmtId="0" fontId="11" fillId="2" borderId="4" xfId="1" applyFont="1" applyFill="1" applyBorder="1" applyAlignment="1" applyProtection="1">
      <alignment horizontal="left" vertical="center" indent="1"/>
      <protection hidden="1"/>
    </xf>
    <xf numFmtId="165" fontId="11" fillId="3" borderId="0" xfId="19" applyNumberFormat="1" applyFont="1" applyFill="1" applyBorder="1" applyAlignment="1" applyProtection="1">
      <alignment horizontal="center" vertical="center"/>
      <protection hidden="1"/>
    </xf>
    <xf numFmtId="0" fontId="11" fillId="3" borderId="0" xfId="1" applyFont="1" applyFill="1" applyAlignment="1" applyProtection="1">
      <alignment vertical="center"/>
      <protection hidden="1"/>
    </xf>
    <xf numFmtId="0" fontId="11" fillId="3" borderId="0" xfId="1" applyFont="1" applyFill="1" applyAlignment="1" applyProtection="1">
      <alignment horizontal="left" vertical="center" indent="1"/>
      <protection hidden="1"/>
    </xf>
    <xf numFmtId="165" fontId="11" fillId="2" borderId="0" xfId="19" applyNumberFormat="1" applyFont="1" applyFill="1" applyBorder="1" applyAlignment="1" applyProtection="1">
      <alignment horizontal="center" vertical="center"/>
      <protection hidden="1"/>
    </xf>
    <xf numFmtId="0" fontId="11" fillId="2" borderId="0" xfId="1" applyFont="1" applyFill="1" applyAlignment="1" applyProtection="1">
      <alignment horizontal="left" vertical="center" indent="1"/>
      <protection hidden="1"/>
    </xf>
    <xf numFmtId="0" fontId="13" fillId="2" borderId="0" xfId="1" applyFont="1" applyFill="1" applyAlignment="1" applyProtection="1">
      <alignment vertical="center"/>
      <protection hidden="1"/>
    </xf>
    <xf numFmtId="0" fontId="13" fillId="0" borderId="0" xfId="1" applyFont="1" applyAlignment="1" applyProtection="1">
      <alignment horizontal="center" vertical="center"/>
      <protection hidden="1"/>
    </xf>
    <xf numFmtId="0" fontId="13" fillId="0" borderId="0" xfId="1" applyFont="1" applyAlignment="1" applyProtection="1">
      <alignment vertical="center"/>
      <protection hidden="1"/>
    </xf>
    <xf numFmtId="0" fontId="11" fillId="2" borderId="1" xfId="1" applyFont="1" applyFill="1" applyBorder="1" applyAlignment="1" applyProtection="1">
      <alignment vertical="center"/>
      <protection hidden="1"/>
    </xf>
    <xf numFmtId="0" fontId="11" fillId="0" borderId="0" xfId="1" applyFont="1" applyAlignment="1" applyProtection="1">
      <alignment vertical="center"/>
      <protection hidden="1"/>
    </xf>
    <xf numFmtId="0" fontId="11" fillId="3" borderId="0" xfId="1" applyFont="1" applyFill="1" applyAlignment="1" applyProtection="1">
      <alignment horizontal="center" vertical="center"/>
      <protection hidden="1"/>
    </xf>
    <xf numFmtId="0" fontId="11" fillId="3" borderId="0" xfId="1" applyFont="1" applyFill="1" applyAlignment="1" applyProtection="1">
      <alignment horizontal="left" vertical="center"/>
      <protection hidden="1"/>
    </xf>
    <xf numFmtId="0" fontId="11" fillId="2" borderId="4" xfId="1" applyFont="1" applyFill="1" applyBorder="1" applyAlignment="1" applyProtection="1">
      <alignment horizontal="left" vertical="center"/>
      <protection hidden="1"/>
    </xf>
    <xf numFmtId="0" fontId="11" fillId="0" borderId="0" xfId="1" applyFont="1" applyAlignment="1" applyProtection="1">
      <alignment horizontal="center" vertical="center"/>
      <protection hidden="1"/>
    </xf>
    <xf numFmtId="0" fontId="11" fillId="0" borderId="0" xfId="1" applyFont="1" applyAlignment="1" applyProtection="1">
      <alignment horizontal="left" vertical="center"/>
      <protection hidden="1"/>
    </xf>
    <xf numFmtId="0" fontId="11" fillId="2" borderId="0" xfId="1" applyFont="1" applyFill="1" applyAlignment="1" applyProtection="1">
      <alignment horizontal="center" vertical="center"/>
      <protection hidden="1"/>
    </xf>
    <xf numFmtId="0" fontId="11" fillId="2" borderId="0" xfId="1" applyFont="1" applyFill="1" applyAlignment="1" applyProtection="1">
      <alignment horizontal="left" vertical="center"/>
      <protection hidden="1"/>
    </xf>
    <xf numFmtId="0" fontId="13" fillId="0" borderId="2" xfId="1" applyFont="1" applyBorder="1" applyAlignment="1" applyProtection="1">
      <alignment horizontal="center" vertical="center"/>
      <protection hidden="1"/>
    </xf>
    <xf numFmtId="0" fontId="13" fillId="2" borderId="2" xfId="1" applyFont="1" applyFill="1" applyBorder="1" applyAlignment="1" applyProtection="1">
      <alignment horizontal="center" vertical="center"/>
      <protection hidden="1"/>
    </xf>
    <xf numFmtId="0" fontId="13" fillId="2" borderId="0" xfId="1" applyFont="1" applyFill="1" applyAlignment="1" applyProtection="1">
      <alignment horizontal="center" vertical="center"/>
      <protection hidden="1"/>
    </xf>
    <xf numFmtId="0" fontId="13" fillId="0" borderId="0" xfId="1" applyFont="1" applyAlignment="1" applyProtection="1">
      <alignment horizontal="left" vertical="center"/>
      <protection hidden="1"/>
    </xf>
    <xf numFmtId="10" fontId="11" fillId="0" borderId="7" xfId="1" applyNumberFormat="1" applyFont="1" applyBorder="1" applyAlignment="1" applyProtection="1">
      <alignment horizontal="left" vertical="center" indent="1"/>
      <protection hidden="1"/>
    </xf>
    <xf numFmtId="0" fontId="11" fillId="2" borderId="7" xfId="1" applyFont="1" applyFill="1" applyBorder="1" applyAlignment="1" applyProtection="1">
      <alignment horizontal="left" vertical="center" indent="1"/>
      <protection hidden="1"/>
    </xf>
    <xf numFmtId="0" fontId="11" fillId="2" borderId="3" xfId="1" applyFont="1" applyFill="1" applyBorder="1" applyAlignment="1" applyProtection="1">
      <alignment horizontal="left" vertical="center" indent="1"/>
      <protection hidden="1"/>
    </xf>
    <xf numFmtId="3" fontId="11" fillId="2" borderId="3" xfId="1" applyNumberFormat="1" applyFont="1" applyFill="1" applyBorder="1" applyAlignment="1" applyProtection="1">
      <alignment horizontal="left" vertical="center" indent="1"/>
      <protection hidden="1"/>
    </xf>
    <xf numFmtId="2" fontId="11" fillId="2" borderId="3" xfId="1" applyNumberFormat="1" applyFont="1" applyFill="1" applyBorder="1" applyAlignment="1" applyProtection="1">
      <alignment horizontal="left" vertical="center" indent="1"/>
      <protection hidden="1"/>
    </xf>
    <xf numFmtId="0" fontId="11" fillId="0" borderId="0" xfId="1" applyFont="1" applyAlignment="1" applyProtection="1">
      <alignment horizontal="left" vertical="center" indent="1"/>
      <protection hidden="1"/>
    </xf>
    <xf numFmtId="10" fontId="11" fillId="3" borderId="0" xfId="19" applyNumberFormat="1" applyFont="1" applyFill="1" applyBorder="1" applyAlignment="1" applyProtection="1">
      <alignment horizontal="left" vertical="center" indent="1"/>
      <protection hidden="1"/>
    </xf>
    <xf numFmtId="0" fontId="11" fillId="3" borderId="0" xfId="1" applyFont="1" applyFill="1" applyAlignment="1" applyProtection="1">
      <alignment horizontal="left" vertical="center" indent="2"/>
      <protection hidden="1"/>
    </xf>
    <xf numFmtId="10" fontId="11" fillId="2" borderId="0" xfId="19" applyNumberFormat="1" applyFont="1" applyFill="1" applyBorder="1" applyAlignment="1" applyProtection="1">
      <alignment horizontal="left" vertical="center" indent="1"/>
      <protection hidden="1"/>
    </xf>
    <xf numFmtId="0" fontId="11" fillId="2" borderId="0" xfId="1" applyFont="1" applyFill="1" applyAlignment="1" applyProtection="1">
      <alignment horizontal="left" vertical="center" indent="2"/>
      <protection hidden="1"/>
    </xf>
    <xf numFmtId="168" fontId="11" fillId="2" borderId="4" xfId="37" applyNumberFormat="1" applyFont="1" applyFill="1" applyBorder="1" applyAlignment="1" applyProtection="1">
      <alignment horizontal="left" vertical="center"/>
      <protection hidden="1"/>
    </xf>
    <xf numFmtId="44" fontId="11" fillId="0" borderId="4" xfId="37" applyFont="1" applyFill="1" applyBorder="1" applyAlignment="1" applyProtection="1">
      <alignment horizontal="left" vertical="center"/>
      <protection hidden="1"/>
    </xf>
    <xf numFmtId="166" fontId="11" fillId="2" borderId="0" xfId="37" applyNumberFormat="1" applyFont="1" applyFill="1" applyBorder="1" applyAlignment="1" applyProtection="1">
      <alignment horizontal="left" vertical="center"/>
      <protection hidden="1"/>
    </xf>
    <xf numFmtId="0" fontId="15" fillId="2" borderId="0" xfId="1" applyFont="1" applyFill="1" applyAlignment="1" applyProtection="1">
      <alignment horizontal="left" vertical="center" wrapText="1"/>
      <protection hidden="1"/>
    </xf>
    <xf numFmtId="0" fontId="15" fillId="0" borderId="0" xfId="1" applyFont="1" applyAlignment="1" applyProtection="1">
      <alignment horizontal="left" vertical="center" wrapText="1"/>
      <protection hidden="1"/>
    </xf>
    <xf numFmtId="164" fontId="11" fillId="0" borderId="0" xfId="1" applyNumberFormat="1" applyFont="1" applyAlignment="1" applyProtection="1">
      <alignment horizontal="left" vertical="center"/>
      <protection hidden="1"/>
    </xf>
    <xf numFmtId="0" fontId="14" fillId="2" borderId="0" xfId="1" applyFont="1" applyFill="1" applyAlignment="1" applyProtection="1">
      <alignment vertical="center"/>
      <protection hidden="1"/>
    </xf>
    <xf numFmtId="0" fontId="11" fillId="2" borderId="5" xfId="1" applyFont="1" applyFill="1" applyBorder="1" applyProtection="1">
      <protection hidden="1"/>
    </xf>
    <xf numFmtId="0" fontId="11" fillId="2" borderId="5" xfId="1" applyFont="1" applyFill="1" applyBorder="1" applyAlignment="1" applyProtection="1">
      <alignment vertical="center"/>
      <protection hidden="1"/>
    </xf>
    <xf numFmtId="165" fontId="11" fillId="2" borderId="3" xfId="1" applyNumberFormat="1" applyFont="1" applyFill="1" applyBorder="1" applyAlignment="1" applyProtection="1">
      <alignment horizontal="left" vertical="center" indent="1"/>
      <protection hidden="1"/>
    </xf>
    <xf numFmtId="0" fontId="11" fillId="3" borderId="4" xfId="1" applyFont="1" applyFill="1" applyBorder="1" applyAlignment="1" applyProtection="1">
      <alignment horizontal="left" vertical="center" indent="1"/>
      <protection hidden="1"/>
    </xf>
    <xf numFmtId="10" fontId="11" fillId="3" borderId="4" xfId="1" applyNumberFormat="1" applyFont="1" applyFill="1" applyBorder="1" applyAlignment="1" applyProtection="1">
      <alignment horizontal="left" vertical="center" indent="1"/>
      <protection hidden="1"/>
    </xf>
    <xf numFmtId="165" fontId="11" fillId="3" borderId="4" xfId="1" applyNumberFormat="1" applyFont="1" applyFill="1" applyBorder="1" applyAlignment="1" applyProtection="1">
      <alignment horizontal="left" vertical="center" indent="1"/>
      <protection hidden="1"/>
    </xf>
    <xf numFmtId="168" fontId="11" fillId="0" borderId="4" xfId="37" applyNumberFormat="1" applyFont="1" applyFill="1" applyBorder="1" applyAlignment="1" applyProtection="1">
      <alignment horizontal="left" vertical="center"/>
      <protection hidden="1"/>
    </xf>
    <xf numFmtId="0" fontId="11" fillId="0" borderId="1" xfId="1" applyFont="1" applyBorder="1" applyProtection="1">
      <protection hidden="1"/>
    </xf>
    <xf numFmtId="0" fontId="11" fillId="0" borderId="0" xfId="1" applyFont="1" applyProtection="1">
      <protection hidden="1"/>
    </xf>
    <xf numFmtId="10" fontId="11" fillId="2" borderId="3" xfId="1" applyNumberFormat="1" applyFont="1" applyFill="1" applyBorder="1" applyAlignment="1" applyProtection="1">
      <alignment horizontal="left" vertical="center" indent="1"/>
      <protection hidden="1"/>
    </xf>
    <xf numFmtId="10" fontId="11" fillId="0" borderId="0" xfId="19" applyNumberFormat="1" applyFont="1" applyFill="1" applyBorder="1" applyAlignment="1" applyProtection="1">
      <alignment horizontal="left" vertical="center" indent="1"/>
      <protection hidden="1"/>
    </xf>
    <xf numFmtId="2" fontId="11" fillId="0" borderId="3" xfId="1" applyNumberFormat="1" applyFont="1" applyBorder="1" applyAlignment="1" applyProtection="1">
      <alignment horizontal="left" vertical="center" indent="1"/>
      <protection hidden="1"/>
    </xf>
    <xf numFmtId="3" fontId="11" fillId="0" borderId="3" xfId="1" applyNumberFormat="1" applyFont="1" applyBorder="1" applyAlignment="1" applyProtection="1">
      <alignment horizontal="left" vertical="center" indent="1"/>
      <protection hidden="1"/>
    </xf>
    <xf numFmtId="10" fontId="11" fillId="0" borderId="3" xfId="1" applyNumberFormat="1" applyFont="1" applyBorder="1" applyAlignment="1" applyProtection="1">
      <alignment horizontal="left" vertical="center" indent="1"/>
      <protection hidden="1"/>
    </xf>
    <xf numFmtId="0" fontId="11" fillId="0" borderId="3" xfId="1" applyFont="1" applyBorder="1" applyAlignment="1" applyProtection="1">
      <alignment horizontal="left" vertical="center" indent="1"/>
      <protection hidden="1"/>
    </xf>
    <xf numFmtId="0" fontId="15" fillId="2" borderId="6" xfId="1" applyFont="1" applyFill="1" applyBorder="1" applyAlignment="1" applyProtection="1">
      <alignment horizontal="left" wrapText="1" indent="1"/>
      <protection hidden="1"/>
    </xf>
    <xf numFmtId="0" fontId="15" fillId="2" borderId="0" xfId="1" applyFont="1" applyFill="1" applyAlignment="1" applyProtection="1">
      <alignment horizontal="left" wrapText="1" indent="1"/>
      <protection hidden="1"/>
    </xf>
    <xf numFmtId="0" fontId="8" fillId="0" borderId="2" xfId="1" applyFont="1" applyBorder="1" applyAlignment="1" applyProtection="1">
      <alignment horizontal="left" vertical="center" wrapText="1"/>
      <protection hidden="1"/>
    </xf>
    <xf numFmtId="0" fontId="17" fillId="2" borderId="0" xfId="1" applyFont="1" applyFill="1" applyAlignment="1" applyProtection="1">
      <alignment horizontal="left" wrapText="1"/>
      <protection hidden="1"/>
    </xf>
    <xf numFmtId="0" fontId="15" fillId="2" borderId="6" xfId="0" applyFont="1" applyFill="1" applyBorder="1" applyAlignment="1" applyProtection="1">
      <alignment horizontal="left" wrapText="1" indent="1"/>
      <protection hidden="1"/>
    </xf>
    <xf numFmtId="0" fontId="15" fillId="2" borderId="0" xfId="0" applyFont="1" applyFill="1" applyAlignment="1" applyProtection="1">
      <alignment horizontal="left" wrapText="1" indent="1"/>
      <protection hidden="1"/>
    </xf>
    <xf numFmtId="0" fontId="8" fillId="0" borderId="2" xfId="0" applyFont="1" applyBorder="1" applyAlignment="1" applyProtection="1">
      <alignment horizontal="left" vertical="center" wrapText="1"/>
      <protection hidden="1"/>
    </xf>
    <xf numFmtId="0" fontId="8" fillId="2" borderId="2" xfId="0" applyFont="1" applyFill="1" applyBorder="1" applyAlignment="1" applyProtection="1">
      <alignment horizontal="left" vertical="center" wrapText="1"/>
      <protection hidden="1"/>
    </xf>
    <xf numFmtId="0" fontId="8" fillId="2" borderId="0" xfId="0" applyFont="1" applyFill="1" applyAlignment="1" applyProtection="1">
      <alignment vertical="center" wrapText="1"/>
      <protection hidden="1"/>
    </xf>
  </cellXfs>
  <cellStyles count="45">
    <cellStyle name="Comma [0] 2" xfId="12" xr:uid="{00000000-0005-0000-0000-000000000000}"/>
    <cellStyle name="Comma [0] 3" xfId="18" xr:uid="{00000000-0005-0000-0000-000001000000}"/>
    <cellStyle name="Comma 10" xfId="38" xr:uid="{00000000-0005-0000-0000-000002000000}"/>
    <cellStyle name="Comma 11" xfId="40" xr:uid="{00000000-0005-0000-0000-000003000000}"/>
    <cellStyle name="Comma 12" xfId="44" xr:uid="{00000000-0005-0000-0000-000004000000}"/>
    <cellStyle name="Comma 2" xfId="11" xr:uid="{00000000-0005-0000-0000-000005000000}"/>
    <cellStyle name="Comma 3" xfId="17" xr:uid="{00000000-0005-0000-0000-000006000000}"/>
    <cellStyle name="Comma 4" xfId="22" xr:uid="{00000000-0005-0000-0000-000007000000}"/>
    <cellStyle name="Comma 5" xfId="23" xr:uid="{00000000-0005-0000-0000-000008000000}"/>
    <cellStyle name="Comma 6" xfId="26" xr:uid="{00000000-0005-0000-0000-000009000000}"/>
    <cellStyle name="Comma 7" xfId="28" xr:uid="{00000000-0005-0000-0000-00000A000000}"/>
    <cellStyle name="Comma 8" xfId="31" xr:uid="{00000000-0005-0000-0000-00000B000000}"/>
    <cellStyle name="Comma 9" xfId="34" xr:uid="{00000000-0005-0000-0000-00000C000000}"/>
    <cellStyle name="Currency" xfId="5" builtinId="4"/>
    <cellStyle name="Currency [0] 2" xfId="10" xr:uid="{00000000-0005-0000-0000-00000E000000}"/>
    <cellStyle name="Currency [0] 3" xfId="16" xr:uid="{00000000-0005-0000-0000-00000F000000}"/>
    <cellStyle name="Currency 10" xfId="37" xr:uid="{00000000-0005-0000-0000-000010000000}"/>
    <cellStyle name="Currency 11" xfId="39" xr:uid="{00000000-0005-0000-0000-000011000000}"/>
    <cellStyle name="Currency 12" xfId="43" xr:uid="{00000000-0005-0000-0000-000012000000}"/>
    <cellStyle name="Currency 2" xfId="9" xr:uid="{00000000-0005-0000-0000-000013000000}"/>
    <cellStyle name="Currency 3" xfId="15" xr:uid="{00000000-0005-0000-0000-000014000000}"/>
    <cellStyle name="Currency 4" xfId="20" xr:uid="{00000000-0005-0000-0000-000015000000}"/>
    <cellStyle name="Currency 5" xfId="21" xr:uid="{00000000-0005-0000-0000-000016000000}"/>
    <cellStyle name="Currency 6" xfId="25" xr:uid="{00000000-0005-0000-0000-000017000000}"/>
    <cellStyle name="Currency 7" xfId="27" xr:uid="{00000000-0005-0000-0000-000018000000}"/>
    <cellStyle name="Currency 8" xfId="30" xr:uid="{00000000-0005-0000-0000-000019000000}"/>
    <cellStyle name="Currency 9" xfId="33" xr:uid="{00000000-0005-0000-0000-00001A000000}"/>
    <cellStyle name="Normal" xfId="0" builtinId="0"/>
    <cellStyle name="Normal 10" xfId="41" xr:uid="{00000000-0005-0000-0000-00001C000000}"/>
    <cellStyle name="Normal 2" xfId="1" xr:uid="{00000000-0005-0000-0000-00001D000000}"/>
    <cellStyle name="Normal 2 2" xfId="2" xr:uid="{00000000-0005-0000-0000-00001E000000}"/>
    <cellStyle name="Normal 2 3" xfId="4" xr:uid="{00000000-0005-0000-0000-00001F000000}"/>
    <cellStyle name="Normal 3" xfId="3" xr:uid="{00000000-0005-0000-0000-000020000000}"/>
    <cellStyle name="Normal 4" xfId="7" xr:uid="{00000000-0005-0000-0000-000021000000}"/>
    <cellStyle name="Normal 5" xfId="13" xr:uid="{00000000-0005-0000-0000-000022000000}"/>
    <cellStyle name="Normal 6" xfId="24" xr:uid="{00000000-0005-0000-0000-000023000000}"/>
    <cellStyle name="Normal 7" xfId="29" xr:uid="{00000000-0005-0000-0000-000024000000}"/>
    <cellStyle name="Normal 8" xfId="32" xr:uid="{00000000-0005-0000-0000-000025000000}"/>
    <cellStyle name="Normal 9" xfId="35" xr:uid="{00000000-0005-0000-0000-000026000000}"/>
    <cellStyle name="Percent" xfId="6" builtinId="5"/>
    <cellStyle name="Percent 2" xfId="8" xr:uid="{00000000-0005-0000-0000-000028000000}"/>
    <cellStyle name="Percent 3" xfId="14" xr:uid="{00000000-0005-0000-0000-000029000000}"/>
    <cellStyle name="Percent 4" xfId="19" xr:uid="{00000000-0005-0000-0000-00002A000000}"/>
    <cellStyle name="Percent 5" xfId="36" xr:uid="{00000000-0005-0000-0000-00002B000000}"/>
    <cellStyle name="Percent 6" xfId="42" xr:uid="{00000000-0005-0000-0000-00002C000000}"/>
  </cellStyles>
  <dxfs count="0"/>
  <tableStyles count="0" defaultTableStyle="TableStyleMedium9" defaultPivotStyle="PivotStyleLight16"/>
  <colors>
    <mruColors>
      <color rgb="FFFF00FF"/>
      <color rgb="FFFF64FF"/>
      <color rgb="FF0000FF"/>
      <color rgb="FF677C8C"/>
      <color rgb="FFE3D4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671" Type="http://schemas.openxmlformats.org/officeDocument/2006/relationships/externalLink" Target="externalLinks/externalLink537.xml"/><Relationship Id="rId769" Type="http://schemas.openxmlformats.org/officeDocument/2006/relationships/calcChain" Target="calcChain.xml"/><Relationship Id="rId21" Type="http://schemas.openxmlformats.org/officeDocument/2006/relationships/worksheet" Target="worksheets/sheet21.xml"/><Relationship Id="rId324" Type="http://schemas.openxmlformats.org/officeDocument/2006/relationships/externalLink" Target="externalLinks/externalLink190.xml"/><Relationship Id="rId531" Type="http://schemas.openxmlformats.org/officeDocument/2006/relationships/externalLink" Target="externalLinks/externalLink397.xml"/><Relationship Id="rId629" Type="http://schemas.openxmlformats.org/officeDocument/2006/relationships/externalLink" Target="externalLinks/externalLink495.xml"/><Relationship Id="rId170" Type="http://schemas.openxmlformats.org/officeDocument/2006/relationships/externalLink" Target="externalLinks/externalLink36.xml"/><Relationship Id="rId268" Type="http://schemas.openxmlformats.org/officeDocument/2006/relationships/externalLink" Target="externalLinks/externalLink134.xml"/><Relationship Id="rId475" Type="http://schemas.openxmlformats.org/officeDocument/2006/relationships/externalLink" Target="externalLinks/externalLink341.xml"/><Relationship Id="rId682" Type="http://schemas.openxmlformats.org/officeDocument/2006/relationships/externalLink" Target="externalLinks/externalLink548.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externalLink" Target="externalLinks/externalLink201.xml"/><Relationship Id="rId542" Type="http://schemas.openxmlformats.org/officeDocument/2006/relationships/externalLink" Target="externalLinks/externalLink408.xml"/><Relationship Id="rId181" Type="http://schemas.openxmlformats.org/officeDocument/2006/relationships/externalLink" Target="externalLinks/externalLink47.xml"/><Relationship Id="rId402" Type="http://schemas.openxmlformats.org/officeDocument/2006/relationships/externalLink" Target="externalLinks/externalLink268.xml"/><Relationship Id="rId279" Type="http://schemas.openxmlformats.org/officeDocument/2006/relationships/externalLink" Target="externalLinks/externalLink145.xml"/><Relationship Id="rId486" Type="http://schemas.openxmlformats.org/officeDocument/2006/relationships/externalLink" Target="externalLinks/externalLink352.xml"/><Relationship Id="rId693" Type="http://schemas.openxmlformats.org/officeDocument/2006/relationships/externalLink" Target="externalLinks/externalLink559.xml"/><Relationship Id="rId707" Type="http://schemas.openxmlformats.org/officeDocument/2006/relationships/externalLink" Target="externalLinks/externalLink573.xml"/><Relationship Id="rId43" Type="http://schemas.openxmlformats.org/officeDocument/2006/relationships/worksheet" Target="worksheets/sheet43.xml"/><Relationship Id="rId139" Type="http://schemas.openxmlformats.org/officeDocument/2006/relationships/externalLink" Target="externalLinks/externalLink5.xml"/><Relationship Id="rId346" Type="http://schemas.openxmlformats.org/officeDocument/2006/relationships/externalLink" Target="externalLinks/externalLink212.xml"/><Relationship Id="rId553" Type="http://schemas.openxmlformats.org/officeDocument/2006/relationships/externalLink" Target="externalLinks/externalLink419.xml"/><Relationship Id="rId760" Type="http://schemas.openxmlformats.org/officeDocument/2006/relationships/externalLink" Target="externalLinks/externalLink626.xml"/><Relationship Id="rId192" Type="http://schemas.openxmlformats.org/officeDocument/2006/relationships/externalLink" Target="externalLinks/externalLink58.xml"/><Relationship Id="rId206" Type="http://schemas.openxmlformats.org/officeDocument/2006/relationships/externalLink" Target="externalLinks/externalLink72.xml"/><Relationship Id="rId413" Type="http://schemas.openxmlformats.org/officeDocument/2006/relationships/externalLink" Target="externalLinks/externalLink279.xml"/><Relationship Id="rId497" Type="http://schemas.openxmlformats.org/officeDocument/2006/relationships/externalLink" Target="externalLinks/externalLink363.xml"/><Relationship Id="rId620" Type="http://schemas.openxmlformats.org/officeDocument/2006/relationships/externalLink" Target="externalLinks/externalLink486.xml"/><Relationship Id="rId718" Type="http://schemas.openxmlformats.org/officeDocument/2006/relationships/externalLink" Target="externalLinks/externalLink584.xml"/><Relationship Id="rId357" Type="http://schemas.openxmlformats.org/officeDocument/2006/relationships/externalLink" Target="externalLinks/externalLink223.xml"/><Relationship Id="rId54" Type="http://schemas.openxmlformats.org/officeDocument/2006/relationships/worksheet" Target="worksheets/sheet54.xml"/><Relationship Id="rId217" Type="http://schemas.openxmlformats.org/officeDocument/2006/relationships/externalLink" Target="externalLinks/externalLink83.xml"/><Relationship Id="rId564" Type="http://schemas.openxmlformats.org/officeDocument/2006/relationships/externalLink" Target="externalLinks/externalLink430.xml"/><Relationship Id="rId424" Type="http://schemas.openxmlformats.org/officeDocument/2006/relationships/externalLink" Target="externalLinks/externalLink290.xml"/><Relationship Id="rId631" Type="http://schemas.openxmlformats.org/officeDocument/2006/relationships/externalLink" Target="externalLinks/externalLink497.xml"/><Relationship Id="rId729" Type="http://schemas.openxmlformats.org/officeDocument/2006/relationships/externalLink" Target="externalLinks/externalLink595.xml"/><Relationship Id="rId270" Type="http://schemas.openxmlformats.org/officeDocument/2006/relationships/externalLink" Target="externalLinks/externalLink13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externalLink" Target="externalLinks/externalLink234.xml"/><Relationship Id="rId575" Type="http://schemas.openxmlformats.org/officeDocument/2006/relationships/externalLink" Target="externalLinks/externalLink441.xml"/><Relationship Id="rId228" Type="http://schemas.openxmlformats.org/officeDocument/2006/relationships/externalLink" Target="externalLinks/externalLink94.xml"/><Relationship Id="rId435" Type="http://schemas.openxmlformats.org/officeDocument/2006/relationships/externalLink" Target="externalLinks/externalLink301.xml"/><Relationship Id="rId642" Type="http://schemas.openxmlformats.org/officeDocument/2006/relationships/externalLink" Target="externalLinks/externalLink508.xml"/><Relationship Id="rId281" Type="http://schemas.openxmlformats.org/officeDocument/2006/relationships/externalLink" Target="externalLinks/externalLink147.xml"/><Relationship Id="rId502" Type="http://schemas.openxmlformats.org/officeDocument/2006/relationships/externalLink" Target="externalLinks/externalLink368.xml"/><Relationship Id="rId76" Type="http://schemas.openxmlformats.org/officeDocument/2006/relationships/worksheet" Target="worksheets/sheet76.xml"/><Relationship Id="rId141" Type="http://schemas.openxmlformats.org/officeDocument/2006/relationships/externalLink" Target="externalLinks/externalLink7.xml"/><Relationship Id="rId379" Type="http://schemas.openxmlformats.org/officeDocument/2006/relationships/externalLink" Target="externalLinks/externalLink245.xml"/><Relationship Id="rId586" Type="http://schemas.openxmlformats.org/officeDocument/2006/relationships/externalLink" Target="externalLinks/externalLink452.xml"/><Relationship Id="rId7" Type="http://schemas.openxmlformats.org/officeDocument/2006/relationships/worksheet" Target="worksheets/sheet7.xml"/><Relationship Id="rId239" Type="http://schemas.openxmlformats.org/officeDocument/2006/relationships/externalLink" Target="externalLinks/externalLink105.xml"/><Relationship Id="rId446" Type="http://schemas.openxmlformats.org/officeDocument/2006/relationships/externalLink" Target="externalLinks/externalLink312.xml"/><Relationship Id="rId653" Type="http://schemas.openxmlformats.org/officeDocument/2006/relationships/externalLink" Target="externalLinks/externalLink519.xml"/><Relationship Id="rId292" Type="http://schemas.openxmlformats.org/officeDocument/2006/relationships/externalLink" Target="externalLinks/externalLink158.xml"/><Relationship Id="rId306" Type="http://schemas.openxmlformats.org/officeDocument/2006/relationships/externalLink" Target="externalLinks/externalLink172.xml"/><Relationship Id="rId87" Type="http://schemas.openxmlformats.org/officeDocument/2006/relationships/worksheet" Target="worksheets/sheet87.xml"/><Relationship Id="rId513" Type="http://schemas.openxmlformats.org/officeDocument/2006/relationships/externalLink" Target="externalLinks/externalLink379.xml"/><Relationship Id="rId597" Type="http://schemas.openxmlformats.org/officeDocument/2006/relationships/externalLink" Target="externalLinks/externalLink463.xml"/><Relationship Id="rId720" Type="http://schemas.openxmlformats.org/officeDocument/2006/relationships/externalLink" Target="externalLinks/externalLink586.xml"/><Relationship Id="rId152" Type="http://schemas.openxmlformats.org/officeDocument/2006/relationships/externalLink" Target="externalLinks/externalLink18.xml"/><Relationship Id="rId457" Type="http://schemas.openxmlformats.org/officeDocument/2006/relationships/externalLink" Target="externalLinks/externalLink323.xml"/><Relationship Id="rId664" Type="http://schemas.openxmlformats.org/officeDocument/2006/relationships/externalLink" Target="externalLinks/externalLink530.xml"/><Relationship Id="rId14" Type="http://schemas.openxmlformats.org/officeDocument/2006/relationships/worksheet" Target="worksheets/sheet14.xml"/><Relationship Id="rId317" Type="http://schemas.openxmlformats.org/officeDocument/2006/relationships/externalLink" Target="externalLinks/externalLink183.xml"/><Relationship Id="rId524" Type="http://schemas.openxmlformats.org/officeDocument/2006/relationships/externalLink" Target="externalLinks/externalLink390.xml"/><Relationship Id="rId731" Type="http://schemas.openxmlformats.org/officeDocument/2006/relationships/externalLink" Target="externalLinks/externalLink597.xml"/><Relationship Id="rId98" Type="http://schemas.openxmlformats.org/officeDocument/2006/relationships/worksheet" Target="worksheets/sheet98.xml"/><Relationship Id="rId163" Type="http://schemas.openxmlformats.org/officeDocument/2006/relationships/externalLink" Target="externalLinks/externalLink29.xml"/><Relationship Id="rId370" Type="http://schemas.openxmlformats.org/officeDocument/2006/relationships/externalLink" Target="externalLinks/externalLink236.xml"/><Relationship Id="rId230" Type="http://schemas.openxmlformats.org/officeDocument/2006/relationships/externalLink" Target="externalLinks/externalLink96.xml"/><Relationship Id="rId468" Type="http://schemas.openxmlformats.org/officeDocument/2006/relationships/externalLink" Target="externalLinks/externalLink334.xml"/><Relationship Id="rId675" Type="http://schemas.openxmlformats.org/officeDocument/2006/relationships/externalLink" Target="externalLinks/externalLink541.xml"/><Relationship Id="rId25" Type="http://schemas.openxmlformats.org/officeDocument/2006/relationships/worksheet" Target="worksheets/sheet25.xml"/><Relationship Id="rId328" Type="http://schemas.openxmlformats.org/officeDocument/2006/relationships/externalLink" Target="externalLinks/externalLink194.xml"/><Relationship Id="rId535" Type="http://schemas.openxmlformats.org/officeDocument/2006/relationships/externalLink" Target="externalLinks/externalLink401.xml"/><Relationship Id="rId742" Type="http://schemas.openxmlformats.org/officeDocument/2006/relationships/externalLink" Target="externalLinks/externalLink608.xml"/><Relationship Id="rId174" Type="http://schemas.openxmlformats.org/officeDocument/2006/relationships/externalLink" Target="externalLinks/externalLink40.xml"/><Relationship Id="rId381" Type="http://schemas.openxmlformats.org/officeDocument/2006/relationships/externalLink" Target="externalLinks/externalLink247.xml"/><Relationship Id="rId602" Type="http://schemas.openxmlformats.org/officeDocument/2006/relationships/externalLink" Target="externalLinks/externalLink468.xml"/><Relationship Id="rId241" Type="http://schemas.openxmlformats.org/officeDocument/2006/relationships/externalLink" Target="externalLinks/externalLink107.xml"/><Relationship Id="rId479" Type="http://schemas.openxmlformats.org/officeDocument/2006/relationships/externalLink" Target="externalLinks/externalLink345.xml"/><Relationship Id="rId686" Type="http://schemas.openxmlformats.org/officeDocument/2006/relationships/externalLink" Target="externalLinks/externalLink552.xml"/><Relationship Id="rId36" Type="http://schemas.openxmlformats.org/officeDocument/2006/relationships/worksheet" Target="worksheets/sheet36.xml"/><Relationship Id="rId339" Type="http://schemas.openxmlformats.org/officeDocument/2006/relationships/externalLink" Target="externalLinks/externalLink205.xml"/><Relationship Id="rId546" Type="http://schemas.openxmlformats.org/officeDocument/2006/relationships/externalLink" Target="externalLinks/externalLink412.xml"/><Relationship Id="rId753" Type="http://schemas.openxmlformats.org/officeDocument/2006/relationships/externalLink" Target="externalLinks/externalLink619.xml"/><Relationship Id="rId101" Type="http://schemas.openxmlformats.org/officeDocument/2006/relationships/worksheet" Target="worksheets/sheet101.xml"/><Relationship Id="rId185" Type="http://schemas.openxmlformats.org/officeDocument/2006/relationships/externalLink" Target="externalLinks/externalLink51.xml"/><Relationship Id="rId406" Type="http://schemas.openxmlformats.org/officeDocument/2006/relationships/externalLink" Target="externalLinks/externalLink272.xml"/><Relationship Id="rId392" Type="http://schemas.openxmlformats.org/officeDocument/2006/relationships/externalLink" Target="externalLinks/externalLink258.xml"/><Relationship Id="rId613" Type="http://schemas.openxmlformats.org/officeDocument/2006/relationships/externalLink" Target="externalLinks/externalLink479.xml"/><Relationship Id="rId697" Type="http://schemas.openxmlformats.org/officeDocument/2006/relationships/externalLink" Target="externalLinks/externalLink563.xml"/><Relationship Id="rId252" Type="http://schemas.openxmlformats.org/officeDocument/2006/relationships/externalLink" Target="externalLinks/externalLink118.xml"/><Relationship Id="rId47" Type="http://schemas.openxmlformats.org/officeDocument/2006/relationships/worksheet" Target="worksheets/sheet47.xml"/><Relationship Id="rId112" Type="http://schemas.openxmlformats.org/officeDocument/2006/relationships/worksheet" Target="worksheets/sheet112.xml"/><Relationship Id="rId557" Type="http://schemas.openxmlformats.org/officeDocument/2006/relationships/externalLink" Target="externalLinks/externalLink423.xml"/><Relationship Id="rId764" Type="http://schemas.openxmlformats.org/officeDocument/2006/relationships/externalLink" Target="externalLinks/externalLink630.xml"/><Relationship Id="rId196" Type="http://schemas.openxmlformats.org/officeDocument/2006/relationships/externalLink" Target="externalLinks/externalLink62.xml"/><Relationship Id="rId417" Type="http://schemas.openxmlformats.org/officeDocument/2006/relationships/externalLink" Target="externalLinks/externalLink283.xml"/><Relationship Id="rId624" Type="http://schemas.openxmlformats.org/officeDocument/2006/relationships/externalLink" Target="externalLinks/externalLink490.xml"/><Relationship Id="rId263" Type="http://schemas.openxmlformats.org/officeDocument/2006/relationships/externalLink" Target="externalLinks/externalLink129.xml"/><Relationship Id="rId470" Type="http://schemas.openxmlformats.org/officeDocument/2006/relationships/externalLink" Target="externalLinks/externalLink33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externalLink" Target="externalLinks/externalLink196.xml"/><Relationship Id="rId568" Type="http://schemas.openxmlformats.org/officeDocument/2006/relationships/externalLink" Target="externalLinks/externalLink434.xml"/><Relationship Id="rId428" Type="http://schemas.openxmlformats.org/officeDocument/2006/relationships/externalLink" Target="externalLinks/externalLink294.xml"/><Relationship Id="rId635" Type="http://schemas.openxmlformats.org/officeDocument/2006/relationships/externalLink" Target="externalLinks/externalLink501.xml"/><Relationship Id="rId274" Type="http://schemas.openxmlformats.org/officeDocument/2006/relationships/externalLink" Target="externalLinks/externalLink140.xml"/><Relationship Id="rId481" Type="http://schemas.openxmlformats.org/officeDocument/2006/relationships/externalLink" Target="externalLinks/externalLink347.xml"/><Relationship Id="rId702" Type="http://schemas.openxmlformats.org/officeDocument/2006/relationships/externalLink" Target="externalLinks/externalLink568.xml"/><Relationship Id="rId69" Type="http://schemas.openxmlformats.org/officeDocument/2006/relationships/worksheet" Target="worksheets/sheet69.xml"/><Relationship Id="rId134" Type="http://schemas.openxmlformats.org/officeDocument/2006/relationships/worksheet" Target="worksheets/sheet134.xml"/><Relationship Id="rId579" Type="http://schemas.openxmlformats.org/officeDocument/2006/relationships/externalLink" Target="externalLinks/externalLink445.xml"/><Relationship Id="rId341" Type="http://schemas.openxmlformats.org/officeDocument/2006/relationships/externalLink" Target="externalLinks/externalLink207.xml"/><Relationship Id="rId439" Type="http://schemas.openxmlformats.org/officeDocument/2006/relationships/externalLink" Target="externalLinks/externalLink305.xml"/><Relationship Id="rId646" Type="http://schemas.openxmlformats.org/officeDocument/2006/relationships/externalLink" Target="externalLinks/externalLink512.xml"/><Relationship Id="rId201" Type="http://schemas.openxmlformats.org/officeDocument/2006/relationships/externalLink" Target="externalLinks/externalLink67.xml"/><Relationship Id="rId285" Type="http://schemas.openxmlformats.org/officeDocument/2006/relationships/externalLink" Target="externalLinks/externalLink151.xml"/><Relationship Id="rId506" Type="http://schemas.openxmlformats.org/officeDocument/2006/relationships/externalLink" Target="externalLinks/externalLink372.xml"/><Relationship Id="rId492" Type="http://schemas.openxmlformats.org/officeDocument/2006/relationships/externalLink" Target="externalLinks/externalLink358.xml"/><Relationship Id="rId713" Type="http://schemas.openxmlformats.org/officeDocument/2006/relationships/externalLink" Target="externalLinks/externalLink579.xml"/><Relationship Id="rId145" Type="http://schemas.openxmlformats.org/officeDocument/2006/relationships/externalLink" Target="externalLinks/externalLink11.xml"/><Relationship Id="rId352" Type="http://schemas.openxmlformats.org/officeDocument/2006/relationships/externalLink" Target="externalLinks/externalLink218.xml"/><Relationship Id="rId212" Type="http://schemas.openxmlformats.org/officeDocument/2006/relationships/externalLink" Target="externalLinks/externalLink78.xml"/><Relationship Id="rId657" Type="http://schemas.openxmlformats.org/officeDocument/2006/relationships/externalLink" Target="externalLinks/externalLink523.xml"/><Relationship Id="rId296" Type="http://schemas.openxmlformats.org/officeDocument/2006/relationships/externalLink" Target="externalLinks/externalLink162.xml"/><Relationship Id="rId517" Type="http://schemas.openxmlformats.org/officeDocument/2006/relationships/externalLink" Target="externalLinks/externalLink383.xml"/><Relationship Id="rId724" Type="http://schemas.openxmlformats.org/officeDocument/2006/relationships/externalLink" Target="externalLinks/externalLink590.xml"/><Relationship Id="rId60" Type="http://schemas.openxmlformats.org/officeDocument/2006/relationships/worksheet" Target="worksheets/sheet60.xml"/><Relationship Id="rId156" Type="http://schemas.openxmlformats.org/officeDocument/2006/relationships/externalLink" Target="externalLinks/externalLink22.xml"/><Relationship Id="rId363" Type="http://schemas.openxmlformats.org/officeDocument/2006/relationships/externalLink" Target="externalLinks/externalLink229.xml"/><Relationship Id="rId570" Type="http://schemas.openxmlformats.org/officeDocument/2006/relationships/externalLink" Target="externalLinks/externalLink436.xml"/><Relationship Id="rId223" Type="http://schemas.openxmlformats.org/officeDocument/2006/relationships/externalLink" Target="externalLinks/externalLink89.xml"/><Relationship Id="rId430" Type="http://schemas.openxmlformats.org/officeDocument/2006/relationships/externalLink" Target="externalLinks/externalLink296.xml"/><Relationship Id="rId668" Type="http://schemas.openxmlformats.org/officeDocument/2006/relationships/externalLink" Target="externalLinks/externalLink534.xml"/><Relationship Id="rId18" Type="http://schemas.openxmlformats.org/officeDocument/2006/relationships/worksheet" Target="worksheets/sheet18.xml"/><Relationship Id="rId528" Type="http://schemas.openxmlformats.org/officeDocument/2006/relationships/externalLink" Target="externalLinks/externalLink394.xml"/><Relationship Id="rId735" Type="http://schemas.openxmlformats.org/officeDocument/2006/relationships/externalLink" Target="externalLinks/externalLink601.xml"/><Relationship Id="rId167" Type="http://schemas.openxmlformats.org/officeDocument/2006/relationships/externalLink" Target="externalLinks/externalLink33.xml"/><Relationship Id="rId374" Type="http://schemas.openxmlformats.org/officeDocument/2006/relationships/externalLink" Target="externalLinks/externalLink240.xml"/><Relationship Id="rId581" Type="http://schemas.openxmlformats.org/officeDocument/2006/relationships/externalLink" Target="externalLinks/externalLink447.xml"/><Relationship Id="rId71" Type="http://schemas.openxmlformats.org/officeDocument/2006/relationships/worksheet" Target="worksheets/sheet71.xml"/><Relationship Id="rId234" Type="http://schemas.openxmlformats.org/officeDocument/2006/relationships/externalLink" Target="externalLinks/externalLink100.xml"/><Relationship Id="rId679" Type="http://schemas.openxmlformats.org/officeDocument/2006/relationships/externalLink" Target="externalLinks/externalLink545.xml"/><Relationship Id="rId2" Type="http://schemas.openxmlformats.org/officeDocument/2006/relationships/worksheet" Target="worksheets/sheet2.xml"/><Relationship Id="rId29" Type="http://schemas.openxmlformats.org/officeDocument/2006/relationships/worksheet" Target="worksheets/sheet29.xml"/><Relationship Id="rId441" Type="http://schemas.openxmlformats.org/officeDocument/2006/relationships/externalLink" Target="externalLinks/externalLink307.xml"/><Relationship Id="rId539" Type="http://schemas.openxmlformats.org/officeDocument/2006/relationships/externalLink" Target="externalLinks/externalLink405.xml"/><Relationship Id="rId746" Type="http://schemas.openxmlformats.org/officeDocument/2006/relationships/externalLink" Target="externalLinks/externalLink612.xml"/><Relationship Id="rId178" Type="http://schemas.openxmlformats.org/officeDocument/2006/relationships/externalLink" Target="externalLinks/externalLink44.xml"/><Relationship Id="rId301" Type="http://schemas.openxmlformats.org/officeDocument/2006/relationships/externalLink" Target="externalLinks/externalLink167.xml"/><Relationship Id="rId82" Type="http://schemas.openxmlformats.org/officeDocument/2006/relationships/worksheet" Target="worksheets/sheet82.xml"/><Relationship Id="rId385" Type="http://schemas.openxmlformats.org/officeDocument/2006/relationships/externalLink" Target="externalLinks/externalLink251.xml"/><Relationship Id="rId592" Type="http://schemas.openxmlformats.org/officeDocument/2006/relationships/externalLink" Target="externalLinks/externalLink458.xml"/><Relationship Id="rId606" Type="http://schemas.openxmlformats.org/officeDocument/2006/relationships/externalLink" Target="externalLinks/externalLink472.xml"/><Relationship Id="rId245" Type="http://schemas.openxmlformats.org/officeDocument/2006/relationships/externalLink" Target="externalLinks/externalLink111.xml"/><Relationship Id="rId452" Type="http://schemas.openxmlformats.org/officeDocument/2006/relationships/externalLink" Target="externalLinks/externalLink318.xml"/><Relationship Id="rId105" Type="http://schemas.openxmlformats.org/officeDocument/2006/relationships/worksheet" Target="worksheets/sheet105.xml"/><Relationship Id="rId312" Type="http://schemas.openxmlformats.org/officeDocument/2006/relationships/externalLink" Target="externalLinks/externalLink178.xml"/><Relationship Id="rId757" Type="http://schemas.openxmlformats.org/officeDocument/2006/relationships/externalLink" Target="externalLinks/externalLink623.xml"/><Relationship Id="rId93" Type="http://schemas.openxmlformats.org/officeDocument/2006/relationships/worksheet" Target="worksheets/sheet93.xml"/><Relationship Id="rId189" Type="http://schemas.openxmlformats.org/officeDocument/2006/relationships/externalLink" Target="externalLinks/externalLink55.xml"/><Relationship Id="rId396" Type="http://schemas.openxmlformats.org/officeDocument/2006/relationships/externalLink" Target="externalLinks/externalLink262.xml"/><Relationship Id="rId617" Type="http://schemas.openxmlformats.org/officeDocument/2006/relationships/externalLink" Target="externalLinks/externalLink483.xml"/><Relationship Id="rId256" Type="http://schemas.openxmlformats.org/officeDocument/2006/relationships/externalLink" Target="externalLinks/externalLink122.xml"/><Relationship Id="rId463" Type="http://schemas.openxmlformats.org/officeDocument/2006/relationships/externalLink" Target="externalLinks/externalLink329.xml"/><Relationship Id="rId670" Type="http://schemas.openxmlformats.org/officeDocument/2006/relationships/externalLink" Target="externalLinks/externalLink536.xml"/><Relationship Id="rId116" Type="http://schemas.openxmlformats.org/officeDocument/2006/relationships/worksheet" Target="worksheets/sheet116.xml"/><Relationship Id="rId323" Type="http://schemas.openxmlformats.org/officeDocument/2006/relationships/externalLink" Target="externalLinks/externalLink189.xml"/><Relationship Id="rId530" Type="http://schemas.openxmlformats.org/officeDocument/2006/relationships/externalLink" Target="externalLinks/externalLink396.xml"/><Relationship Id="rId768" Type="http://schemas.openxmlformats.org/officeDocument/2006/relationships/sharedStrings" Target="sharedStrings.xml"/><Relationship Id="rId20" Type="http://schemas.openxmlformats.org/officeDocument/2006/relationships/worksheet" Target="worksheets/sheet20.xml"/><Relationship Id="rId628" Type="http://schemas.openxmlformats.org/officeDocument/2006/relationships/externalLink" Target="externalLinks/externalLink494.xml"/><Relationship Id="rId267" Type="http://schemas.openxmlformats.org/officeDocument/2006/relationships/externalLink" Target="externalLinks/externalLink133.xml"/><Relationship Id="rId474" Type="http://schemas.openxmlformats.org/officeDocument/2006/relationships/externalLink" Target="externalLinks/externalLink340.xml"/><Relationship Id="rId127" Type="http://schemas.openxmlformats.org/officeDocument/2006/relationships/worksheet" Target="worksheets/sheet127.xml"/><Relationship Id="rId681" Type="http://schemas.openxmlformats.org/officeDocument/2006/relationships/externalLink" Target="externalLinks/externalLink547.xml"/><Relationship Id="rId31" Type="http://schemas.openxmlformats.org/officeDocument/2006/relationships/worksheet" Target="worksheets/sheet31.xml"/><Relationship Id="rId334" Type="http://schemas.openxmlformats.org/officeDocument/2006/relationships/externalLink" Target="externalLinks/externalLink200.xml"/><Relationship Id="rId541" Type="http://schemas.openxmlformats.org/officeDocument/2006/relationships/externalLink" Target="externalLinks/externalLink407.xml"/><Relationship Id="rId639" Type="http://schemas.openxmlformats.org/officeDocument/2006/relationships/externalLink" Target="externalLinks/externalLink505.xml"/><Relationship Id="rId180" Type="http://schemas.openxmlformats.org/officeDocument/2006/relationships/externalLink" Target="externalLinks/externalLink46.xml"/><Relationship Id="rId278" Type="http://schemas.openxmlformats.org/officeDocument/2006/relationships/externalLink" Target="externalLinks/externalLink144.xml"/><Relationship Id="rId401" Type="http://schemas.openxmlformats.org/officeDocument/2006/relationships/externalLink" Target="externalLinks/externalLink267.xml"/><Relationship Id="rId485" Type="http://schemas.openxmlformats.org/officeDocument/2006/relationships/externalLink" Target="externalLinks/externalLink351.xml"/><Relationship Id="rId692" Type="http://schemas.openxmlformats.org/officeDocument/2006/relationships/externalLink" Target="externalLinks/externalLink558.xml"/><Relationship Id="rId706" Type="http://schemas.openxmlformats.org/officeDocument/2006/relationships/externalLink" Target="externalLinks/externalLink572.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4.xml"/><Relationship Id="rId345" Type="http://schemas.openxmlformats.org/officeDocument/2006/relationships/externalLink" Target="externalLinks/externalLink211.xml"/><Relationship Id="rId387" Type="http://schemas.openxmlformats.org/officeDocument/2006/relationships/externalLink" Target="externalLinks/externalLink253.xml"/><Relationship Id="rId510" Type="http://schemas.openxmlformats.org/officeDocument/2006/relationships/externalLink" Target="externalLinks/externalLink376.xml"/><Relationship Id="rId552" Type="http://schemas.openxmlformats.org/officeDocument/2006/relationships/externalLink" Target="externalLinks/externalLink418.xml"/><Relationship Id="rId594" Type="http://schemas.openxmlformats.org/officeDocument/2006/relationships/externalLink" Target="externalLinks/externalLink460.xml"/><Relationship Id="rId608" Type="http://schemas.openxmlformats.org/officeDocument/2006/relationships/externalLink" Target="externalLinks/externalLink474.xml"/><Relationship Id="rId191" Type="http://schemas.openxmlformats.org/officeDocument/2006/relationships/externalLink" Target="externalLinks/externalLink57.xml"/><Relationship Id="rId205" Type="http://schemas.openxmlformats.org/officeDocument/2006/relationships/externalLink" Target="externalLinks/externalLink71.xml"/><Relationship Id="rId247" Type="http://schemas.openxmlformats.org/officeDocument/2006/relationships/externalLink" Target="externalLinks/externalLink113.xml"/><Relationship Id="rId412" Type="http://schemas.openxmlformats.org/officeDocument/2006/relationships/externalLink" Target="externalLinks/externalLink278.xml"/><Relationship Id="rId107" Type="http://schemas.openxmlformats.org/officeDocument/2006/relationships/worksheet" Target="worksheets/sheet107.xml"/><Relationship Id="rId289" Type="http://schemas.openxmlformats.org/officeDocument/2006/relationships/externalLink" Target="externalLinks/externalLink155.xml"/><Relationship Id="rId454" Type="http://schemas.openxmlformats.org/officeDocument/2006/relationships/externalLink" Target="externalLinks/externalLink320.xml"/><Relationship Id="rId496" Type="http://schemas.openxmlformats.org/officeDocument/2006/relationships/externalLink" Target="externalLinks/externalLink362.xml"/><Relationship Id="rId661" Type="http://schemas.openxmlformats.org/officeDocument/2006/relationships/externalLink" Target="externalLinks/externalLink527.xml"/><Relationship Id="rId717" Type="http://schemas.openxmlformats.org/officeDocument/2006/relationships/externalLink" Target="externalLinks/externalLink583.xml"/><Relationship Id="rId759" Type="http://schemas.openxmlformats.org/officeDocument/2006/relationships/externalLink" Target="externalLinks/externalLink625.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15.xml"/><Relationship Id="rId314" Type="http://schemas.openxmlformats.org/officeDocument/2006/relationships/externalLink" Target="externalLinks/externalLink180.xml"/><Relationship Id="rId356" Type="http://schemas.openxmlformats.org/officeDocument/2006/relationships/externalLink" Target="externalLinks/externalLink222.xml"/><Relationship Id="rId398" Type="http://schemas.openxmlformats.org/officeDocument/2006/relationships/externalLink" Target="externalLinks/externalLink264.xml"/><Relationship Id="rId521" Type="http://schemas.openxmlformats.org/officeDocument/2006/relationships/externalLink" Target="externalLinks/externalLink387.xml"/><Relationship Id="rId563" Type="http://schemas.openxmlformats.org/officeDocument/2006/relationships/externalLink" Target="externalLinks/externalLink429.xml"/><Relationship Id="rId619" Type="http://schemas.openxmlformats.org/officeDocument/2006/relationships/externalLink" Target="externalLinks/externalLink485.xml"/><Relationship Id="rId95" Type="http://schemas.openxmlformats.org/officeDocument/2006/relationships/worksheet" Target="worksheets/sheet95.xml"/><Relationship Id="rId160" Type="http://schemas.openxmlformats.org/officeDocument/2006/relationships/externalLink" Target="externalLinks/externalLink26.xml"/><Relationship Id="rId216" Type="http://schemas.openxmlformats.org/officeDocument/2006/relationships/externalLink" Target="externalLinks/externalLink82.xml"/><Relationship Id="rId423" Type="http://schemas.openxmlformats.org/officeDocument/2006/relationships/externalLink" Target="externalLinks/externalLink289.xml"/><Relationship Id="rId258" Type="http://schemas.openxmlformats.org/officeDocument/2006/relationships/externalLink" Target="externalLinks/externalLink124.xml"/><Relationship Id="rId465" Type="http://schemas.openxmlformats.org/officeDocument/2006/relationships/externalLink" Target="externalLinks/externalLink331.xml"/><Relationship Id="rId630" Type="http://schemas.openxmlformats.org/officeDocument/2006/relationships/externalLink" Target="externalLinks/externalLink496.xml"/><Relationship Id="rId672" Type="http://schemas.openxmlformats.org/officeDocument/2006/relationships/externalLink" Target="externalLinks/externalLink538.xml"/><Relationship Id="rId728" Type="http://schemas.openxmlformats.org/officeDocument/2006/relationships/externalLink" Target="externalLinks/externalLink594.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externalLink" Target="externalLinks/externalLink191.xml"/><Relationship Id="rId367" Type="http://schemas.openxmlformats.org/officeDocument/2006/relationships/externalLink" Target="externalLinks/externalLink233.xml"/><Relationship Id="rId532" Type="http://schemas.openxmlformats.org/officeDocument/2006/relationships/externalLink" Target="externalLinks/externalLink398.xml"/><Relationship Id="rId574" Type="http://schemas.openxmlformats.org/officeDocument/2006/relationships/externalLink" Target="externalLinks/externalLink440.xml"/><Relationship Id="rId171" Type="http://schemas.openxmlformats.org/officeDocument/2006/relationships/externalLink" Target="externalLinks/externalLink37.xml"/><Relationship Id="rId227" Type="http://schemas.openxmlformats.org/officeDocument/2006/relationships/externalLink" Target="externalLinks/externalLink93.xml"/><Relationship Id="rId269" Type="http://schemas.openxmlformats.org/officeDocument/2006/relationships/externalLink" Target="externalLinks/externalLink135.xml"/><Relationship Id="rId434" Type="http://schemas.openxmlformats.org/officeDocument/2006/relationships/externalLink" Target="externalLinks/externalLink300.xml"/><Relationship Id="rId476" Type="http://schemas.openxmlformats.org/officeDocument/2006/relationships/externalLink" Target="externalLinks/externalLink342.xml"/><Relationship Id="rId641" Type="http://schemas.openxmlformats.org/officeDocument/2006/relationships/externalLink" Target="externalLinks/externalLink507.xml"/><Relationship Id="rId683" Type="http://schemas.openxmlformats.org/officeDocument/2006/relationships/externalLink" Target="externalLinks/externalLink549.xml"/><Relationship Id="rId739" Type="http://schemas.openxmlformats.org/officeDocument/2006/relationships/externalLink" Target="externalLinks/externalLink605.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externalLink" Target="externalLinks/externalLink146.xml"/><Relationship Id="rId336" Type="http://schemas.openxmlformats.org/officeDocument/2006/relationships/externalLink" Target="externalLinks/externalLink202.xml"/><Relationship Id="rId501" Type="http://schemas.openxmlformats.org/officeDocument/2006/relationships/externalLink" Target="externalLinks/externalLink367.xml"/><Relationship Id="rId543" Type="http://schemas.openxmlformats.org/officeDocument/2006/relationships/externalLink" Target="externalLinks/externalLink409.xml"/><Relationship Id="rId75" Type="http://schemas.openxmlformats.org/officeDocument/2006/relationships/worksheet" Target="worksheets/sheet75.xml"/><Relationship Id="rId140" Type="http://schemas.openxmlformats.org/officeDocument/2006/relationships/externalLink" Target="externalLinks/externalLink6.xml"/><Relationship Id="rId182" Type="http://schemas.openxmlformats.org/officeDocument/2006/relationships/externalLink" Target="externalLinks/externalLink48.xml"/><Relationship Id="rId378" Type="http://schemas.openxmlformats.org/officeDocument/2006/relationships/externalLink" Target="externalLinks/externalLink244.xml"/><Relationship Id="rId403" Type="http://schemas.openxmlformats.org/officeDocument/2006/relationships/externalLink" Target="externalLinks/externalLink269.xml"/><Relationship Id="rId585" Type="http://schemas.openxmlformats.org/officeDocument/2006/relationships/externalLink" Target="externalLinks/externalLink451.xml"/><Relationship Id="rId750" Type="http://schemas.openxmlformats.org/officeDocument/2006/relationships/externalLink" Target="externalLinks/externalLink616.xml"/><Relationship Id="rId6" Type="http://schemas.openxmlformats.org/officeDocument/2006/relationships/worksheet" Target="worksheets/sheet6.xml"/><Relationship Id="rId238" Type="http://schemas.openxmlformats.org/officeDocument/2006/relationships/externalLink" Target="externalLinks/externalLink104.xml"/><Relationship Id="rId445" Type="http://schemas.openxmlformats.org/officeDocument/2006/relationships/externalLink" Target="externalLinks/externalLink311.xml"/><Relationship Id="rId487" Type="http://schemas.openxmlformats.org/officeDocument/2006/relationships/externalLink" Target="externalLinks/externalLink353.xml"/><Relationship Id="rId610" Type="http://schemas.openxmlformats.org/officeDocument/2006/relationships/externalLink" Target="externalLinks/externalLink476.xml"/><Relationship Id="rId652" Type="http://schemas.openxmlformats.org/officeDocument/2006/relationships/externalLink" Target="externalLinks/externalLink518.xml"/><Relationship Id="rId694" Type="http://schemas.openxmlformats.org/officeDocument/2006/relationships/externalLink" Target="externalLinks/externalLink560.xml"/><Relationship Id="rId708" Type="http://schemas.openxmlformats.org/officeDocument/2006/relationships/externalLink" Target="externalLinks/externalLink574.xml"/><Relationship Id="rId291" Type="http://schemas.openxmlformats.org/officeDocument/2006/relationships/externalLink" Target="externalLinks/externalLink157.xml"/><Relationship Id="rId305" Type="http://schemas.openxmlformats.org/officeDocument/2006/relationships/externalLink" Target="externalLinks/externalLink171.xml"/><Relationship Id="rId347" Type="http://schemas.openxmlformats.org/officeDocument/2006/relationships/externalLink" Target="externalLinks/externalLink213.xml"/><Relationship Id="rId512" Type="http://schemas.openxmlformats.org/officeDocument/2006/relationships/externalLink" Target="externalLinks/externalLink378.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externalLink" Target="externalLinks/externalLink17.xml"/><Relationship Id="rId389" Type="http://schemas.openxmlformats.org/officeDocument/2006/relationships/externalLink" Target="externalLinks/externalLink255.xml"/><Relationship Id="rId554" Type="http://schemas.openxmlformats.org/officeDocument/2006/relationships/externalLink" Target="externalLinks/externalLink420.xml"/><Relationship Id="rId596" Type="http://schemas.openxmlformats.org/officeDocument/2006/relationships/externalLink" Target="externalLinks/externalLink462.xml"/><Relationship Id="rId761" Type="http://schemas.openxmlformats.org/officeDocument/2006/relationships/externalLink" Target="externalLinks/externalLink627.xml"/><Relationship Id="rId193" Type="http://schemas.openxmlformats.org/officeDocument/2006/relationships/externalLink" Target="externalLinks/externalLink59.xml"/><Relationship Id="rId207" Type="http://schemas.openxmlformats.org/officeDocument/2006/relationships/externalLink" Target="externalLinks/externalLink73.xml"/><Relationship Id="rId249" Type="http://schemas.openxmlformats.org/officeDocument/2006/relationships/externalLink" Target="externalLinks/externalLink115.xml"/><Relationship Id="rId414" Type="http://schemas.openxmlformats.org/officeDocument/2006/relationships/externalLink" Target="externalLinks/externalLink280.xml"/><Relationship Id="rId456" Type="http://schemas.openxmlformats.org/officeDocument/2006/relationships/externalLink" Target="externalLinks/externalLink322.xml"/><Relationship Id="rId498" Type="http://schemas.openxmlformats.org/officeDocument/2006/relationships/externalLink" Target="externalLinks/externalLink364.xml"/><Relationship Id="rId621" Type="http://schemas.openxmlformats.org/officeDocument/2006/relationships/externalLink" Target="externalLinks/externalLink487.xml"/><Relationship Id="rId663" Type="http://schemas.openxmlformats.org/officeDocument/2006/relationships/externalLink" Target="externalLinks/externalLink52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126.xml"/><Relationship Id="rId316" Type="http://schemas.openxmlformats.org/officeDocument/2006/relationships/externalLink" Target="externalLinks/externalLink182.xml"/><Relationship Id="rId523" Type="http://schemas.openxmlformats.org/officeDocument/2006/relationships/externalLink" Target="externalLinks/externalLink389.xml"/><Relationship Id="rId719" Type="http://schemas.openxmlformats.org/officeDocument/2006/relationships/externalLink" Target="externalLinks/externalLink585.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externalLink" Target="externalLinks/externalLink224.xml"/><Relationship Id="rId565" Type="http://schemas.openxmlformats.org/officeDocument/2006/relationships/externalLink" Target="externalLinks/externalLink431.xml"/><Relationship Id="rId730" Type="http://schemas.openxmlformats.org/officeDocument/2006/relationships/externalLink" Target="externalLinks/externalLink596.xml"/><Relationship Id="rId162" Type="http://schemas.openxmlformats.org/officeDocument/2006/relationships/externalLink" Target="externalLinks/externalLink28.xml"/><Relationship Id="rId218" Type="http://schemas.openxmlformats.org/officeDocument/2006/relationships/externalLink" Target="externalLinks/externalLink84.xml"/><Relationship Id="rId425" Type="http://schemas.openxmlformats.org/officeDocument/2006/relationships/externalLink" Target="externalLinks/externalLink291.xml"/><Relationship Id="rId467" Type="http://schemas.openxmlformats.org/officeDocument/2006/relationships/externalLink" Target="externalLinks/externalLink333.xml"/><Relationship Id="rId632" Type="http://schemas.openxmlformats.org/officeDocument/2006/relationships/externalLink" Target="externalLinks/externalLink498.xml"/><Relationship Id="rId271" Type="http://schemas.openxmlformats.org/officeDocument/2006/relationships/externalLink" Target="externalLinks/externalLink137.xml"/><Relationship Id="rId674" Type="http://schemas.openxmlformats.org/officeDocument/2006/relationships/externalLink" Target="externalLinks/externalLink540.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externalLink" Target="externalLinks/externalLink193.xml"/><Relationship Id="rId369" Type="http://schemas.openxmlformats.org/officeDocument/2006/relationships/externalLink" Target="externalLinks/externalLink235.xml"/><Relationship Id="rId534" Type="http://schemas.openxmlformats.org/officeDocument/2006/relationships/externalLink" Target="externalLinks/externalLink400.xml"/><Relationship Id="rId576" Type="http://schemas.openxmlformats.org/officeDocument/2006/relationships/externalLink" Target="externalLinks/externalLink442.xml"/><Relationship Id="rId741" Type="http://schemas.openxmlformats.org/officeDocument/2006/relationships/externalLink" Target="externalLinks/externalLink607.xml"/><Relationship Id="rId173" Type="http://schemas.openxmlformats.org/officeDocument/2006/relationships/externalLink" Target="externalLinks/externalLink39.xml"/><Relationship Id="rId229" Type="http://schemas.openxmlformats.org/officeDocument/2006/relationships/externalLink" Target="externalLinks/externalLink95.xml"/><Relationship Id="rId380" Type="http://schemas.openxmlformats.org/officeDocument/2006/relationships/externalLink" Target="externalLinks/externalLink246.xml"/><Relationship Id="rId436" Type="http://schemas.openxmlformats.org/officeDocument/2006/relationships/externalLink" Target="externalLinks/externalLink302.xml"/><Relationship Id="rId601" Type="http://schemas.openxmlformats.org/officeDocument/2006/relationships/externalLink" Target="externalLinks/externalLink467.xml"/><Relationship Id="rId643" Type="http://schemas.openxmlformats.org/officeDocument/2006/relationships/externalLink" Target="externalLinks/externalLink509.xml"/><Relationship Id="rId240" Type="http://schemas.openxmlformats.org/officeDocument/2006/relationships/externalLink" Target="externalLinks/externalLink106.xml"/><Relationship Id="rId478" Type="http://schemas.openxmlformats.org/officeDocument/2006/relationships/externalLink" Target="externalLinks/externalLink344.xml"/><Relationship Id="rId685" Type="http://schemas.openxmlformats.org/officeDocument/2006/relationships/externalLink" Target="externalLinks/externalLink551.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148.xml"/><Relationship Id="rId338" Type="http://schemas.openxmlformats.org/officeDocument/2006/relationships/externalLink" Target="externalLinks/externalLink204.xml"/><Relationship Id="rId503" Type="http://schemas.openxmlformats.org/officeDocument/2006/relationships/externalLink" Target="externalLinks/externalLink369.xml"/><Relationship Id="rId545" Type="http://schemas.openxmlformats.org/officeDocument/2006/relationships/externalLink" Target="externalLinks/externalLink411.xml"/><Relationship Id="rId587" Type="http://schemas.openxmlformats.org/officeDocument/2006/relationships/externalLink" Target="externalLinks/externalLink453.xml"/><Relationship Id="rId710" Type="http://schemas.openxmlformats.org/officeDocument/2006/relationships/externalLink" Target="externalLinks/externalLink576.xml"/><Relationship Id="rId752" Type="http://schemas.openxmlformats.org/officeDocument/2006/relationships/externalLink" Target="externalLinks/externalLink618.xml"/><Relationship Id="rId8" Type="http://schemas.openxmlformats.org/officeDocument/2006/relationships/worksheet" Target="worksheets/sheet8.xml"/><Relationship Id="rId142" Type="http://schemas.openxmlformats.org/officeDocument/2006/relationships/externalLink" Target="externalLinks/externalLink8.xml"/><Relationship Id="rId184" Type="http://schemas.openxmlformats.org/officeDocument/2006/relationships/externalLink" Target="externalLinks/externalLink50.xml"/><Relationship Id="rId391" Type="http://schemas.openxmlformats.org/officeDocument/2006/relationships/externalLink" Target="externalLinks/externalLink257.xml"/><Relationship Id="rId405" Type="http://schemas.openxmlformats.org/officeDocument/2006/relationships/externalLink" Target="externalLinks/externalLink271.xml"/><Relationship Id="rId447" Type="http://schemas.openxmlformats.org/officeDocument/2006/relationships/externalLink" Target="externalLinks/externalLink313.xml"/><Relationship Id="rId612" Type="http://schemas.openxmlformats.org/officeDocument/2006/relationships/externalLink" Target="externalLinks/externalLink478.xml"/><Relationship Id="rId251" Type="http://schemas.openxmlformats.org/officeDocument/2006/relationships/externalLink" Target="externalLinks/externalLink117.xml"/><Relationship Id="rId489" Type="http://schemas.openxmlformats.org/officeDocument/2006/relationships/externalLink" Target="externalLinks/externalLink355.xml"/><Relationship Id="rId654" Type="http://schemas.openxmlformats.org/officeDocument/2006/relationships/externalLink" Target="externalLinks/externalLink520.xml"/><Relationship Id="rId696" Type="http://schemas.openxmlformats.org/officeDocument/2006/relationships/externalLink" Target="externalLinks/externalLink562.xml"/><Relationship Id="rId46" Type="http://schemas.openxmlformats.org/officeDocument/2006/relationships/worksheet" Target="worksheets/sheet46.xml"/><Relationship Id="rId293" Type="http://schemas.openxmlformats.org/officeDocument/2006/relationships/externalLink" Target="externalLinks/externalLink159.xml"/><Relationship Id="rId307" Type="http://schemas.openxmlformats.org/officeDocument/2006/relationships/externalLink" Target="externalLinks/externalLink173.xml"/><Relationship Id="rId349" Type="http://schemas.openxmlformats.org/officeDocument/2006/relationships/externalLink" Target="externalLinks/externalLink215.xml"/><Relationship Id="rId514" Type="http://schemas.openxmlformats.org/officeDocument/2006/relationships/externalLink" Target="externalLinks/externalLink380.xml"/><Relationship Id="rId556" Type="http://schemas.openxmlformats.org/officeDocument/2006/relationships/externalLink" Target="externalLinks/externalLink422.xml"/><Relationship Id="rId721" Type="http://schemas.openxmlformats.org/officeDocument/2006/relationships/externalLink" Target="externalLinks/externalLink587.xml"/><Relationship Id="rId763" Type="http://schemas.openxmlformats.org/officeDocument/2006/relationships/externalLink" Target="externalLinks/externalLink62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externalLink" Target="externalLinks/externalLink19.xml"/><Relationship Id="rId195" Type="http://schemas.openxmlformats.org/officeDocument/2006/relationships/externalLink" Target="externalLinks/externalLink61.xml"/><Relationship Id="rId209" Type="http://schemas.openxmlformats.org/officeDocument/2006/relationships/externalLink" Target="externalLinks/externalLink75.xml"/><Relationship Id="rId360" Type="http://schemas.openxmlformats.org/officeDocument/2006/relationships/externalLink" Target="externalLinks/externalLink226.xml"/><Relationship Id="rId416" Type="http://schemas.openxmlformats.org/officeDocument/2006/relationships/externalLink" Target="externalLinks/externalLink282.xml"/><Relationship Id="rId598" Type="http://schemas.openxmlformats.org/officeDocument/2006/relationships/externalLink" Target="externalLinks/externalLink464.xml"/><Relationship Id="rId220" Type="http://schemas.openxmlformats.org/officeDocument/2006/relationships/externalLink" Target="externalLinks/externalLink86.xml"/><Relationship Id="rId458" Type="http://schemas.openxmlformats.org/officeDocument/2006/relationships/externalLink" Target="externalLinks/externalLink324.xml"/><Relationship Id="rId623" Type="http://schemas.openxmlformats.org/officeDocument/2006/relationships/externalLink" Target="externalLinks/externalLink489.xml"/><Relationship Id="rId665" Type="http://schemas.openxmlformats.org/officeDocument/2006/relationships/externalLink" Target="externalLinks/externalLink531.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externalLink" Target="externalLinks/externalLink128.xml"/><Relationship Id="rId318" Type="http://schemas.openxmlformats.org/officeDocument/2006/relationships/externalLink" Target="externalLinks/externalLink184.xml"/><Relationship Id="rId525" Type="http://schemas.openxmlformats.org/officeDocument/2006/relationships/externalLink" Target="externalLinks/externalLink391.xml"/><Relationship Id="rId567" Type="http://schemas.openxmlformats.org/officeDocument/2006/relationships/externalLink" Target="externalLinks/externalLink433.xml"/><Relationship Id="rId732" Type="http://schemas.openxmlformats.org/officeDocument/2006/relationships/externalLink" Target="externalLinks/externalLink59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externalLink" Target="externalLinks/externalLink30.xml"/><Relationship Id="rId371" Type="http://schemas.openxmlformats.org/officeDocument/2006/relationships/externalLink" Target="externalLinks/externalLink237.xml"/><Relationship Id="rId427" Type="http://schemas.openxmlformats.org/officeDocument/2006/relationships/externalLink" Target="externalLinks/externalLink293.xml"/><Relationship Id="rId469" Type="http://schemas.openxmlformats.org/officeDocument/2006/relationships/externalLink" Target="externalLinks/externalLink335.xml"/><Relationship Id="rId634" Type="http://schemas.openxmlformats.org/officeDocument/2006/relationships/externalLink" Target="externalLinks/externalLink500.xml"/><Relationship Id="rId676" Type="http://schemas.openxmlformats.org/officeDocument/2006/relationships/externalLink" Target="externalLinks/externalLink542.xml"/><Relationship Id="rId26" Type="http://schemas.openxmlformats.org/officeDocument/2006/relationships/worksheet" Target="worksheets/sheet26.xml"/><Relationship Id="rId231" Type="http://schemas.openxmlformats.org/officeDocument/2006/relationships/externalLink" Target="externalLinks/externalLink97.xml"/><Relationship Id="rId273" Type="http://schemas.openxmlformats.org/officeDocument/2006/relationships/externalLink" Target="externalLinks/externalLink139.xml"/><Relationship Id="rId329" Type="http://schemas.openxmlformats.org/officeDocument/2006/relationships/externalLink" Target="externalLinks/externalLink195.xml"/><Relationship Id="rId480" Type="http://schemas.openxmlformats.org/officeDocument/2006/relationships/externalLink" Target="externalLinks/externalLink346.xml"/><Relationship Id="rId536" Type="http://schemas.openxmlformats.org/officeDocument/2006/relationships/externalLink" Target="externalLinks/externalLink402.xml"/><Relationship Id="rId701" Type="http://schemas.openxmlformats.org/officeDocument/2006/relationships/externalLink" Target="externalLinks/externalLink567.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externalLink" Target="externalLinks/externalLink41.xml"/><Relationship Id="rId340" Type="http://schemas.openxmlformats.org/officeDocument/2006/relationships/externalLink" Target="externalLinks/externalLink206.xml"/><Relationship Id="rId578" Type="http://schemas.openxmlformats.org/officeDocument/2006/relationships/externalLink" Target="externalLinks/externalLink444.xml"/><Relationship Id="rId743" Type="http://schemas.openxmlformats.org/officeDocument/2006/relationships/externalLink" Target="externalLinks/externalLink609.xml"/><Relationship Id="rId200" Type="http://schemas.openxmlformats.org/officeDocument/2006/relationships/externalLink" Target="externalLinks/externalLink66.xml"/><Relationship Id="rId382" Type="http://schemas.openxmlformats.org/officeDocument/2006/relationships/externalLink" Target="externalLinks/externalLink248.xml"/><Relationship Id="rId438" Type="http://schemas.openxmlformats.org/officeDocument/2006/relationships/externalLink" Target="externalLinks/externalLink304.xml"/><Relationship Id="rId603" Type="http://schemas.openxmlformats.org/officeDocument/2006/relationships/externalLink" Target="externalLinks/externalLink469.xml"/><Relationship Id="rId645" Type="http://schemas.openxmlformats.org/officeDocument/2006/relationships/externalLink" Target="externalLinks/externalLink511.xml"/><Relationship Id="rId687" Type="http://schemas.openxmlformats.org/officeDocument/2006/relationships/externalLink" Target="externalLinks/externalLink553.xml"/><Relationship Id="rId242" Type="http://schemas.openxmlformats.org/officeDocument/2006/relationships/externalLink" Target="externalLinks/externalLink108.xml"/><Relationship Id="rId284" Type="http://schemas.openxmlformats.org/officeDocument/2006/relationships/externalLink" Target="externalLinks/externalLink150.xml"/><Relationship Id="rId491" Type="http://schemas.openxmlformats.org/officeDocument/2006/relationships/externalLink" Target="externalLinks/externalLink357.xml"/><Relationship Id="rId505" Type="http://schemas.openxmlformats.org/officeDocument/2006/relationships/externalLink" Target="externalLinks/externalLink371.xml"/><Relationship Id="rId712" Type="http://schemas.openxmlformats.org/officeDocument/2006/relationships/externalLink" Target="externalLinks/externalLink578.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externalLink" Target="externalLinks/externalLink10.xml"/><Relationship Id="rId547" Type="http://schemas.openxmlformats.org/officeDocument/2006/relationships/externalLink" Target="externalLinks/externalLink413.xml"/><Relationship Id="rId589" Type="http://schemas.openxmlformats.org/officeDocument/2006/relationships/externalLink" Target="externalLinks/externalLink455.xml"/><Relationship Id="rId754" Type="http://schemas.openxmlformats.org/officeDocument/2006/relationships/externalLink" Target="externalLinks/externalLink620.xml"/><Relationship Id="rId90" Type="http://schemas.openxmlformats.org/officeDocument/2006/relationships/worksheet" Target="worksheets/sheet90.xml"/><Relationship Id="rId186" Type="http://schemas.openxmlformats.org/officeDocument/2006/relationships/externalLink" Target="externalLinks/externalLink52.xml"/><Relationship Id="rId351" Type="http://schemas.openxmlformats.org/officeDocument/2006/relationships/externalLink" Target="externalLinks/externalLink217.xml"/><Relationship Id="rId393" Type="http://schemas.openxmlformats.org/officeDocument/2006/relationships/externalLink" Target="externalLinks/externalLink259.xml"/><Relationship Id="rId407" Type="http://schemas.openxmlformats.org/officeDocument/2006/relationships/externalLink" Target="externalLinks/externalLink273.xml"/><Relationship Id="rId449" Type="http://schemas.openxmlformats.org/officeDocument/2006/relationships/externalLink" Target="externalLinks/externalLink315.xml"/><Relationship Id="rId614" Type="http://schemas.openxmlformats.org/officeDocument/2006/relationships/externalLink" Target="externalLinks/externalLink480.xml"/><Relationship Id="rId656" Type="http://schemas.openxmlformats.org/officeDocument/2006/relationships/externalLink" Target="externalLinks/externalLink522.xml"/><Relationship Id="rId211" Type="http://schemas.openxmlformats.org/officeDocument/2006/relationships/externalLink" Target="externalLinks/externalLink77.xml"/><Relationship Id="rId253" Type="http://schemas.openxmlformats.org/officeDocument/2006/relationships/externalLink" Target="externalLinks/externalLink119.xml"/><Relationship Id="rId295" Type="http://schemas.openxmlformats.org/officeDocument/2006/relationships/externalLink" Target="externalLinks/externalLink161.xml"/><Relationship Id="rId309" Type="http://schemas.openxmlformats.org/officeDocument/2006/relationships/externalLink" Target="externalLinks/externalLink175.xml"/><Relationship Id="rId460" Type="http://schemas.openxmlformats.org/officeDocument/2006/relationships/externalLink" Target="externalLinks/externalLink326.xml"/><Relationship Id="rId516" Type="http://schemas.openxmlformats.org/officeDocument/2006/relationships/externalLink" Target="externalLinks/externalLink382.xml"/><Relationship Id="rId698" Type="http://schemas.openxmlformats.org/officeDocument/2006/relationships/externalLink" Target="externalLinks/externalLink564.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externalLink" Target="externalLinks/externalLink186.xml"/><Relationship Id="rId558" Type="http://schemas.openxmlformats.org/officeDocument/2006/relationships/externalLink" Target="externalLinks/externalLink424.xml"/><Relationship Id="rId723" Type="http://schemas.openxmlformats.org/officeDocument/2006/relationships/externalLink" Target="externalLinks/externalLink589.xml"/><Relationship Id="rId765" Type="http://schemas.openxmlformats.org/officeDocument/2006/relationships/externalLink" Target="externalLinks/externalLink631.xml"/><Relationship Id="rId155" Type="http://schemas.openxmlformats.org/officeDocument/2006/relationships/externalLink" Target="externalLinks/externalLink21.xml"/><Relationship Id="rId197" Type="http://schemas.openxmlformats.org/officeDocument/2006/relationships/externalLink" Target="externalLinks/externalLink63.xml"/><Relationship Id="rId362" Type="http://schemas.openxmlformats.org/officeDocument/2006/relationships/externalLink" Target="externalLinks/externalLink228.xml"/><Relationship Id="rId418" Type="http://schemas.openxmlformats.org/officeDocument/2006/relationships/externalLink" Target="externalLinks/externalLink284.xml"/><Relationship Id="rId625" Type="http://schemas.openxmlformats.org/officeDocument/2006/relationships/externalLink" Target="externalLinks/externalLink491.xml"/><Relationship Id="rId222" Type="http://schemas.openxmlformats.org/officeDocument/2006/relationships/externalLink" Target="externalLinks/externalLink88.xml"/><Relationship Id="rId264" Type="http://schemas.openxmlformats.org/officeDocument/2006/relationships/externalLink" Target="externalLinks/externalLink130.xml"/><Relationship Id="rId471" Type="http://schemas.openxmlformats.org/officeDocument/2006/relationships/externalLink" Target="externalLinks/externalLink337.xml"/><Relationship Id="rId667" Type="http://schemas.openxmlformats.org/officeDocument/2006/relationships/externalLink" Target="externalLinks/externalLink533.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externalLink" Target="externalLinks/externalLink393.xml"/><Relationship Id="rId569" Type="http://schemas.openxmlformats.org/officeDocument/2006/relationships/externalLink" Target="externalLinks/externalLink435.xml"/><Relationship Id="rId734" Type="http://schemas.openxmlformats.org/officeDocument/2006/relationships/externalLink" Target="externalLinks/externalLink600.xml"/><Relationship Id="rId70" Type="http://schemas.openxmlformats.org/officeDocument/2006/relationships/worksheet" Target="worksheets/sheet70.xml"/><Relationship Id="rId166" Type="http://schemas.openxmlformats.org/officeDocument/2006/relationships/externalLink" Target="externalLinks/externalLink32.xml"/><Relationship Id="rId331" Type="http://schemas.openxmlformats.org/officeDocument/2006/relationships/externalLink" Target="externalLinks/externalLink197.xml"/><Relationship Id="rId373" Type="http://schemas.openxmlformats.org/officeDocument/2006/relationships/externalLink" Target="externalLinks/externalLink239.xml"/><Relationship Id="rId429" Type="http://schemas.openxmlformats.org/officeDocument/2006/relationships/externalLink" Target="externalLinks/externalLink295.xml"/><Relationship Id="rId580" Type="http://schemas.openxmlformats.org/officeDocument/2006/relationships/externalLink" Target="externalLinks/externalLink446.xml"/><Relationship Id="rId636" Type="http://schemas.openxmlformats.org/officeDocument/2006/relationships/externalLink" Target="externalLinks/externalLink502.xml"/><Relationship Id="rId1" Type="http://schemas.openxmlformats.org/officeDocument/2006/relationships/worksheet" Target="worksheets/sheet1.xml"/><Relationship Id="rId233" Type="http://schemas.openxmlformats.org/officeDocument/2006/relationships/externalLink" Target="externalLinks/externalLink99.xml"/><Relationship Id="rId440" Type="http://schemas.openxmlformats.org/officeDocument/2006/relationships/externalLink" Target="externalLinks/externalLink306.xml"/><Relationship Id="rId678" Type="http://schemas.openxmlformats.org/officeDocument/2006/relationships/externalLink" Target="externalLinks/externalLink544.xml"/><Relationship Id="rId28" Type="http://schemas.openxmlformats.org/officeDocument/2006/relationships/worksheet" Target="worksheets/sheet28.xml"/><Relationship Id="rId275" Type="http://schemas.openxmlformats.org/officeDocument/2006/relationships/externalLink" Target="externalLinks/externalLink141.xml"/><Relationship Id="rId300" Type="http://schemas.openxmlformats.org/officeDocument/2006/relationships/externalLink" Target="externalLinks/externalLink166.xml"/><Relationship Id="rId482" Type="http://schemas.openxmlformats.org/officeDocument/2006/relationships/externalLink" Target="externalLinks/externalLink348.xml"/><Relationship Id="rId538" Type="http://schemas.openxmlformats.org/officeDocument/2006/relationships/externalLink" Target="externalLinks/externalLink404.xml"/><Relationship Id="rId703" Type="http://schemas.openxmlformats.org/officeDocument/2006/relationships/externalLink" Target="externalLinks/externalLink569.xml"/><Relationship Id="rId745" Type="http://schemas.openxmlformats.org/officeDocument/2006/relationships/externalLink" Target="externalLinks/externalLink611.xml"/><Relationship Id="rId81" Type="http://schemas.openxmlformats.org/officeDocument/2006/relationships/worksheet" Target="worksheets/sheet81.xml"/><Relationship Id="rId135" Type="http://schemas.openxmlformats.org/officeDocument/2006/relationships/externalLink" Target="externalLinks/externalLink1.xml"/><Relationship Id="rId177" Type="http://schemas.openxmlformats.org/officeDocument/2006/relationships/externalLink" Target="externalLinks/externalLink43.xml"/><Relationship Id="rId342" Type="http://schemas.openxmlformats.org/officeDocument/2006/relationships/externalLink" Target="externalLinks/externalLink208.xml"/><Relationship Id="rId384" Type="http://schemas.openxmlformats.org/officeDocument/2006/relationships/externalLink" Target="externalLinks/externalLink250.xml"/><Relationship Id="rId591" Type="http://schemas.openxmlformats.org/officeDocument/2006/relationships/externalLink" Target="externalLinks/externalLink457.xml"/><Relationship Id="rId605" Type="http://schemas.openxmlformats.org/officeDocument/2006/relationships/externalLink" Target="externalLinks/externalLink471.xml"/><Relationship Id="rId202" Type="http://schemas.openxmlformats.org/officeDocument/2006/relationships/externalLink" Target="externalLinks/externalLink68.xml"/><Relationship Id="rId244" Type="http://schemas.openxmlformats.org/officeDocument/2006/relationships/externalLink" Target="externalLinks/externalLink110.xml"/><Relationship Id="rId647" Type="http://schemas.openxmlformats.org/officeDocument/2006/relationships/externalLink" Target="externalLinks/externalLink513.xml"/><Relationship Id="rId689" Type="http://schemas.openxmlformats.org/officeDocument/2006/relationships/externalLink" Target="externalLinks/externalLink555.xml"/><Relationship Id="rId39" Type="http://schemas.openxmlformats.org/officeDocument/2006/relationships/worksheet" Target="worksheets/sheet39.xml"/><Relationship Id="rId286" Type="http://schemas.openxmlformats.org/officeDocument/2006/relationships/externalLink" Target="externalLinks/externalLink152.xml"/><Relationship Id="rId451" Type="http://schemas.openxmlformats.org/officeDocument/2006/relationships/externalLink" Target="externalLinks/externalLink317.xml"/><Relationship Id="rId493" Type="http://schemas.openxmlformats.org/officeDocument/2006/relationships/externalLink" Target="externalLinks/externalLink359.xml"/><Relationship Id="rId507" Type="http://schemas.openxmlformats.org/officeDocument/2006/relationships/externalLink" Target="externalLinks/externalLink373.xml"/><Relationship Id="rId549" Type="http://schemas.openxmlformats.org/officeDocument/2006/relationships/externalLink" Target="externalLinks/externalLink415.xml"/><Relationship Id="rId714" Type="http://schemas.openxmlformats.org/officeDocument/2006/relationships/externalLink" Target="externalLinks/externalLink580.xml"/><Relationship Id="rId756" Type="http://schemas.openxmlformats.org/officeDocument/2006/relationships/externalLink" Target="externalLinks/externalLink622.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externalLink" Target="externalLinks/externalLink12.xml"/><Relationship Id="rId188" Type="http://schemas.openxmlformats.org/officeDocument/2006/relationships/externalLink" Target="externalLinks/externalLink54.xml"/><Relationship Id="rId311" Type="http://schemas.openxmlformats.org/officeDocument/2006/relationships/externalLink" Target="externalLinks/externalLink177.xml"/><Relationship Id="rId353" Type="http://schemas.openxmlformats.org/officeDocument/2006/relationships/externalLink" Target="externalLinks/externalLink219.xml"/><Relationship Id="rId395" Type="http://schemas.openxmlformats.org/officeDocument/2006/relationships/externalLink" Target="externalLinks/externalLink261.xml"/><Relationship Id="rId409" Type="http://schemas.openxmlformats.org/officeDocument/2006/relationships/externalLink" Target="externalLinks/externalLink275.xml"/><Relationship Id="rId560" Type="http://schemas.openxmlformats.org/officeDocument/2006/relationships/externalLink" Target="externalLinks/externalLink426.xml"/><Relationship Id="rId92" Type="http://schemas.openxmlformats.org/officeDocument/2006/relationships/worksheet" Target="worksheets/sheet92.xml"/><Relationship Id="rId213" Type="http://schemas.openxmlformats.org/officeDocument/2006/relationships/externalLink" Target="externalLinks/externalLink79.xml"/><Relationship Id="rId420" Type="http://schemas.openxmlformats.org/officeDocument/2006/relationships/externalLink" Target="externalLinks/externalLink286.xml"/><Relationship Id="rId616" Type="http://schemas.openxmlformats.org/officeDocument/2006/relationships/externalLink" Target="externalLinks/externalLink482.xml"/><Relationship Id="rId658" Type="http://schemas.openxmlformats.org/officeDocument/2006/relationships/externalLink" Target="externalLinks/externalLink524.xml"/><Relationship Id="rId255" Type="http://schemas.openxmlformats.org/officeDocument/2006/relationships/externalLink" Target="externalLinks/externalLink121.xml"/><Relationship Id="rId297" Type="http://schemas.openxmlformats.org/officeDocument/2006/relationships/externalLink" Target="externalLinks/externalLink163.xml"/><Relationship Id="rId462" Type="http://schemas.openxmlformats.org/officeDocument/2006/relationships/externalLink" Target="externalLinks/externalLink328.xml"/><Relationship Id="rId518" Type="http://schemas.openxmlformats.org/officeDocument/2006/relationships/externalLink" Target="externalLinks/externalLink384.xml"/><Relationship Id="rId725" Type="http://schemas.openxmlformats.org/officeDocument/2006/relationships/externalLink" Target="externalLinks/externalLink591.xml"/><Relationship Id="rId115" Type="http://schemas.openxmlformats.org/officeDocument/2006/relationships/worksheet" Target="worksheets/sheet115.xml"/><Relationship Id="rId157" Type="http://schemas.openxmlformats.org/officeDocument/2006/relationships/externalLink" Target="externalLinks/externalLink23.xml"/><Relationship Id="rId322" Type="http://schemas.openxmlformats.org/officeDocument/2006/relationships/externalLink" Target="externalLinks/externalLink188.xml"/><Relationship Id="rId364" Type="http://schemas.openxmlformats.org/officeDocument/2006/relationships/externalLink" Target="externalLinks/externalLink230.xml"/><Relationship Id="rId767" Type="http://schemas.openxmlformats.org/officeDocument/2006/relationships/styles" Target="styles.xml"/><Relationship Id="rId61" Type="http://schemas.openxmlformats.org/officeDocument/2006/relationships/worksheet" Target="worksheets/sheet61.xml"/><Relationship Id="rId199" Type="http://schemas.openxmlformats.org/officeDocument/2006/relationships/externalLink" Target="externalLinks/externalLink65.xml"/><Relationship Id="rId571" Type="http://schemas.openxmlformats.org/officeDocument/2006/relationships/externalLink" Target="externalLinks/externalLink437.xml"/><Relationship Id="rId627" Type="http://schemas.openxmlformats.org/officeDocument/2006/relationships/externalLink" Target="externalLinks/externalLink493.xml"/><Relationship Id="rId669" Type="http://schemas.openxmlformats.org/officeDocument/2006/relationships/externalLink" Target="externalLinks/externalLink535.xml"/><Relationship Id="rId19" Type="http://schemas.openxmlformats.org/officeDocument/2006/relationships/worksheet" Target="worksheets/sheet19.xml"/><Relationship Id="rId224" Type="http://schemas.openxmlformats.org/officeDocument/2006/relationships/externalLink" Target="externalLinks/externalLink90.xml"/><Relationship Id="rId266" Type="http://schemas.openxmlformats.org/officeDocument/2006/relationships/externalLink" Target="externalLinks/externalLink132.xml"/><Relationship Id="rId431" Type="http://schemas.openxmlformats.org/officeDocument/2006/relationships/externalLink" Target="externalLinks/externalLink297.xml"/><Relationship Id="rId473" Type="http://schemas.openxmlformats.org/officeDocument/2006/relationships/externalLink" Target="externalLinks/externalLink339.xml"/><Relationship Id="rId529" Type="http://schemas.openxmlformats.org/officeDocument/2006/relationships/externalLink" Target="externalLinks/externalLink395.xml"/><Relationship Id="rId680" Type="http://schemas.openxmlformats.org/officeDocument/2006/relationships/externalLink" Target="externalLinks/externalLink546.xml"/><Relationship Id="rId736" Type="http://schemas.openxmlformats.org/officeDocument/2006/relationships/externalLink" Target="externalLinks/externalLink602.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externalLink" Target="externalLinks/externalLink34.xml"/><Relationship Id="rId333" Type="http://schemas.openxmlformats.org/officeDocument/2006/relationships/externalLink" Target="externalLinks/externalLink199.xml"/><Relationship Id="rId540" Type="http://schemas.openxmlformats.org/officeDocument/2006/relationships/externalLink" Target="externalLinks/externalLink406.xml"/><Relationship Id="rId72" Type="http://schemas.openxmlformats.org/officeDocument/2006/relationships/worksheet" Target="worksheets/sheet72.xml"/><Relationship Id="rId375" Type="http://schemas.openxmlformats.org/officeDocument/2006/relationships/externalLink" Target="externalLinks/externalLink241.xml"/><Relationship Id="rId582" Type="http://schemas.openxmlformats.org/officeDocument/2006/relationships/externalLink" Target="externalLinks/externalLink448.xml"/><Relationship Id="rId638" Type="http://schemas.openxmlformats.org/officeDocument/2006/relationships/externalLink" Target="externalLinks/externalLink504.xml"/><Relationship Id="rId3" Type="http://schemas.openxmlformats.org/officeDocument/2006/relationships/worksheet" Target="worksheets/sheet3.xml"/><Relationship Id="rId235" Type="http://schemas.openxmlformats.org/officeDocument/2006/relationships/externalLink" Target="externalLinks/externalLink101.xml"/><Relationship Id="rId277" Type="http://schemas.openxmlformats.org/officeDocument/2006/relationships/externalLink" Target="externalLinks/externalLink143.xml"/><Relationship Id="rId400" Type="http://schemas.openxmlformats.org/officeDocument/2006/relationships/externalLink" Target="externalLinks/externalLink266.xml"/><Relationship Id="rId442" Type="http://schemas.openxmlformats.org/officeDocument/2006/relationships/externalLink" Target="externalLinks/externalLink308.xml"/><Relationship Id="rId484" Type="http://schemas.openxmlformats.org/officeDocument/2006/relationships/externalLink" Target="externalLinks/externalLink350.xml"/><Relationship Id="rId705" Type="http://schemas.openxmlformats.org/officeDocument/2006/relationships/externalLink" Target="externalLinks/externalLink571.xml"/><Relationship Id="rId137" Type="http://schemas.openxmlformats.org/officeDocument/2006/relationships/externalLink" Target="externalLinks/externalLink3.xml"/><Relationship Id="rId302" Type="http://schemas.openxmlformats.org/officeDocument/2006/relationships/externalLink" Target="externalLinks/externalLink168.xml"/><Relationship Id="rId344" Type="http://schemas.openxmlformats.org/officeDocument/2006/relationships/externalLink" Target="externalLinks/externalLink210.xml"/><Relationship Id="rId691" Type="http://schemas.openxmlformats.org/officeDocument/2006/relationships/externalLink" Target="externalLinks/externalLink557.xml"/><Relationship Id="rId747" Type="http://schemas.openxmlformats.org/officeDocument/2006/relationships/externalLink" Target="externalLinks/externalLink613.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externalLink" Target="externalLinks/externalLink45.xml"/><Relationship Id="rId386" Type="http://schemas.openxmlformats.org/officeDocument/2006/relationships/externalLink" Target="externalLinks/externalLink252.xml"/><Relationship Id="rId551" Type="http://schemas.openxmlformats.org/officeDocument/2006/relationships/externalLink" Target="externalLinks/externalLink417.xml"/><Relationship Id="rId593" Type="http://schemas.openxmlformats.org/officeDocument/2006/relationships/externalLink" Target="externalLinks/externalLink459.xml"/><Relationship Id="rId607" Type="http://schemas.openxmlformats.org/officeDocument/2006/relationships/externalLink" Target="externalLinks/externalLink473.xml"/><Relationship Id="rId649" Type="http://schemas.openxmlformats.org/officeDocument/2006/relationships/externalLink" Target="externalLinks/externalLink515.xml"/><Relationship Id="rId190" Type="http://schemas.openxmlformats.org/officeDocument/2006/relationships/externalLink" Target="externalLinks/externalLink56.xml"/><Relationship Id="rId204" Type="http://schemas.openxmlformats.org/officeDocument/2006/relationships/externalLink" Target="externalLinks/externalLink70.xml"/><Relationship Id="rId246" Type="http://schemas.openxmlformats.org/officeDocument/2006/relationships/externalLink" Target="externalLinks/externalLink112.xml"/><Relationship Id="rId288" Type="http://schemas.openxmlformats.org/officeDocument/2006/relationships/externalLink" Target="externalLinks/externalLink154.xml"/><Relationship Id="rId411" Type="http://schemas.openxmlformats.org/officeDocument/2006/relationships/externalLink" Target="externalLinks/externalLink277.xml"/><Relationship Id="rId453" Type="http://schemas.openxmlformats.org/officeDocument/2006/relationships/externalLink" Target="externalLinks/externalLink319.xml"/><Relationship Id="rId509" Type="http://schemas.openxmlformats.org/officeDocument/2006/relationships/externalLink" Target="externalLinks/externalLink375.xml"/><Relationship Id="rId660" Type="http://schemas.openxmlformats.org/officeDocument/2006/relationships/externalLink" Target="externalLinks/externalLink526.xml"/><Relationship Id="rId106" Type="http://schemas.openxmlformats.org/officeDocument/2006/relationships/worksheet" Target="worksheets/sheet106.xml"/><Relationship Id="rId313" Type="http://schemas.openxmlformats.org/officeDocument/2006/relationships/externalLink" Target="externalLinks/externalLink179.xml"/><Relationship Id="rId495" Type="http://schemas.openxmlformats.org/officeDocument/2006/relationships/externalLink" Target="externalLinks/externalLink361.xml"/><Relationship Id="rId716" Type="http://schemas.openxmlformats.org/officeDocument/2006/relationships/externalLink" Target="externalLinks/externalLink582.xml"/><Relationship Id="rId758" Type="http://schemas.openxmlformats.org/officeDocument/2006/relationships/externalLink" Target="externalLinks/externalLink624.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externalLink" Target="externalLinks/externalLink14.xml"/><Relationship Id="rId355" Type="http://schemas.openxmlformats.org/officeDocument/2006/relationships/externalLink" Target="externalLinks/externalLink221.xml"/><Relationship Id="rId397" Type="http://schemas.openxmlformats.org/officeDocument/2006/relationships/externalLink" Target="externalLinks/externalLink263.xml"/><Relationship Id="rId520" Type="http://schemas.openxmlformats.org/officeDocument/2006/relationships/externalLink" Target="externalLinks/externalLink386.xml"/><Relationship Id="rId562" Type="http://schemas.openxmlformats.org/officeDocument/2006/relationships/externalLink" Target="externalLinks/externalLink428.xml"/><Relationship Id="rId618" Type="http://schemas.openxmlformats.org/officeDocument/2006/relationships/externalLink" Target="externalLinks/externalLink484.xml"/><Relationship Id="rId215" Type="http://schemas.openxmlformats.org/officeDocument/2006/relationships/externalLink" Target="externalLinks/externalLink81.xml"/><Relationship Id="rId257" Type="http://schemas.openxmlformats.org/officeDocument/2006/relationships/externalLink" Target="externalLinks/externalLink123.xml"/><Relationship Id="rId422" Type="http://schemas.openxmlformats.org/officeDocument/2006/relationships/externalLink" Target="externalLinks/externalLink288.xml"/><Relationship Id="rId464" Type="http://schemas.openxmlformats.org/officeDocument/2006/relationships/externalLink" Target="externalLinks/externalLink330.xml"/><Relationship Id="rId299" Type="http://schemas.openxmlformats.org/officeDocument/2006/relationships/externalLink" Target="externalLinks/externalLink165.xml"/><Relationship Id="rId727" Type="http://schemas.openxmlformats.org/officeDocument/2006/relationships/externalLink" Target="externalLinks/externalLink593.xml"/><Relationship Id="rId63" Type="http://schemas.openxmlformats.org/officeDocument/2006/relationships/worksheet" Target="worksheets/sheet63.xml"/><Relationship Id="rId159" Type="http://schemas.openxmlformats.org/officeDocument/2006/relationships/externalLink" Target="externalLinks/externalLink25.xml"/><Relationship Id="rId366" Type="http://schemas.openxmlformats.org/officeDocument/2006/relationships/externalLink" Target="externalLinks/externalLink232.xml"/><Relationship Id="rId573" Type="http://schemas.openxmlformats.org/officeDocument/2006/relationships/externalLink" Target="externalLinks/externalLink439.xml"/><Relationship Id="rId226" Type="http://schemas.openxmlformats.org/officeDocument/2006/relationships/externalLink" Target="externalLinks/externalLink92.xml"/><Relationship Id="rId433" Type="http://schemas.openxmlformats.org/officeDocument/2006/relationships/externalLink" Target="externalLinks/externalLink299.xml"/><Relationship Id="rId640" Type="http://schemas.openxmlformats.org/officeDocument/2006/relationships/externalLink" Target="externalLinks/externalLink506.xml"/><Relationship Id="rId738" Type="http://schemas.openxmlformats.org/officeDocument/2006/relationships/externalLink" Target="externalLinks/externalLink604.xml"/><Relationship Id="rId74" Type="http://schemas.openxmlformats.org/officeDocument/2006/relationships/worksheet" Target="worksheets/sheet74.xml"/><Relationship Id="rId377" Type="http://schemas.openxmlformats.org/officeDocument/2006/relationships/externalLink" Target="externalLinks/externalLink243.xml"/><Relationship Id="rId500" Type="http://schemas.openxmlformats.org/officeDocument/2006/relationships/externalLink" Target="externalLinks/externalLink366.xml"/><Relationship Id="rId584" Type="http://schemas.openxmlformats.org/officeDocument/2006/relationships/externalLink" Target="externalLinks/externalLink450.xml"/><Relationship Id="rId5" Type="http://schemas.openxmlformats.org/officeDocument/2006/relationships/worksheet" Target="worksheets/sheet5.xml"/><Relationship Id="rId237" Type="http://schemas.openxmlformats.org/officeDocument/2006/relationships/externalLink" Target="externalLinks/externalLink103.xml"/><Relationship Id="rId444" Type="http://schemas.openxmlformats.org/officeDocument/2006/relationships/externalLink" Target="externalLinks/externalLink310.xml"/><Relationship Id="rId651" Type="http://schemas.openxmlformats.org/officeDocument/2006/relationships/externalLink" Target="externalLinks/externalLink517.xml"/><Relationship Id="rId749" Type="http://schemas.openxmlformats.org/officeDocument/2006/relationships/externalLink" Target="externalLinks/externalLink615.xml"/><Relationship Id="rId290" Type="http://schemas.openxmlformats.org/officeDocument/2006/relationships/externalLink" Target="externalLinks/externalLink156.xml"/><Relationship Id="rId304" Type="http://schemas.openxmlformats.org/officeDocument/2006/relationships/externalLink" Target="externalLinks/externalLink170.xml"/><Relationship Id="rId388" Type="http://schemas.openxmlformats.org/officeDocument/2006/relationships/externalLink" Target="externalLinks/externalLink254.xml"/><Relationship Id="rId511" Type="http://schemas.openxmlformats.org/officeDocument/2006/relationships/externalLink" Target="externalLinks/externalLink377.xml"/><Relationship Id="rId609" Type="http://schemas.openxmlformats.org/officeDocument/2006/relationships/externalLink" Target="externalLinks/externalLink475.xml"/><Relationship Id="rId85" Type="http://schemas.openxmlformats.org/officeDocument/2006/relationships/worksheet" Target="worksheets/sheet85.xml"/><Relationship Id="rId150" Type="http://schemas.openxmlformats.org/officeDocument/2006/relationships/externalLink" Target="externalLinks/externalLink16.xml"/><Relationship Id="rId595" Type="http://schemas.openxmlformats.org/officeDocument/2006/relationships/externalLink" Target="externalLinks/externalLink461.xml"/><Relationship Id="rId248" Type="http://schemas.openxmlformats.org/officeDocument/2006/relationships/externalLink" Target="externalLinks/externalLink114.xml"/><Relationship Id="rId455" Type="http://schemas.openxmlformats.org/officeDocument/2006/relationships/externalLink" Target="externalLinks/externalLink321.xml"/><Relationship Id="rId662" Type="http://schemas.openxmlformats.org/officeDocument/2006/relationships/externalLink" Target="externalLinks/externalLink52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externalLink" Target="externalLinks/externalLink181.xml"/><Relationship Id="rId522" Type="http://schemas.openxmlformats.org/officeDocument/2006/relationships/externalLink" Target="externalLinks/externalLink388.xml"/><Relationship Id="rId96" Type="http://schemas.openxmlformats.org/officeDocument/2006/relationships/worksheet" Target="worksheets/sheet96.xml"/><Relationship Id="rId161" Type="http://schemas.openxmlformats.org/officeDocument/2006/relationships/externalLink" Target="externalLinks/externalLink27.xml"/><Relationship Id="rId399" Type="http://schemas.openxmlformats.org/officeDocument/2006/relationships/externalLink" Target="externalLinks/externalLink265.xml"/><Relationship Id="rId259" Type="http://schemas.openxmlformats.org/officeDocument/2006/relationships/externalLink" Target="externalLinks/externalLink125.xml"/><Relationship Id="rId466" Type="http://schemas.openxmlformats.org/officeDocument/2006/relationships/externalLink" Target="externalLinks/externalLink332.xml"/><Relationship Id="rId673" Type="http://schemas.openxmlformats.org/officeDocument/2006/relationships/externalLink" Target="externalLinks/externalLink539.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externalLink" Target="externalLinks/externalLink192.xml"/><Relationship Id="rId533" Type="http://schemas.openxmlformats.org/officeDocument/2006/relationships/externalLink" Target="externalLinks/externalLink399.xml"/><Relationship Id="rId740" Type="http://schemas.openxmlformats.org/officeDocument/2006/relationships/externalLink" Target="externalLinks/externalLink606.xml"/><Relationship Id="rId172" Type="http://schemas.openxmlformats.org/officeDocument/2006/relationships/externalLink" Target="externalLinks/externalLink38.xml"/><Relationship Id="rId477" Type="http://schemas.openxmlformats.org/officeDocument/2006/relationships/externalLink" Target="externalLinks/externalLink343.xml"/><Relationship Id="rId600" Type="http://schemas.openxmlformats.org/officeDocument/2006/relationships/externalLink" Target="externalLinks/externalLink466.xml"/><Relationship Id="rId684" Type="http://schemas.openxmlformats.org/officeDocument/2006/relationships/externalLink" Target="externalLinks/externalLink550.xml"/><Relationship Id="rId337" Type="http://schemas.openxmlformats.org/officeDocument/2006/relationships/externalLink" Target="externalLinks/externalLink203.xml"/><Relationship Id="rId34" Type="http://schemas.openxmlformats.org/officeDocument/2006/relationships/worksheet" Target="worksheets/sheet34.xml"/><Relationship Id="rId544" Type="http://schemas.openxmlformats.org/officeDocument/2006/relationships/externalLink" Target="externalLinks/externalLink410.xml"/><Relationship Id="rId751" Type="http://schemas.openxmlformats.org/officeDocument/2006/relationships/externalLink" Target="externalLinks/externalLink617.xml"/><Relationship Id="rId183" Type="http://schemas.openxmlformats.org/officeDocument/2006/relationships/externalLink" Target="externalLinks/externalLink49.xml"/><Relationship Id="rId390" Type="http://schemas.openxmlformats.org/officeDocument/2006/relationships/externalLink" Target="externalLinks/externalLink256.xml"/><Relationship Id="rId404" Type="http://schemas.openxmlformats.org/officeDocument/2006/relationships/externalLink" Target="externalLinks/externalLink270.xml"/><Relationship Id="rId611" Type="http://schemas.openxmlformats.org/officeDocument/2006/relationships/externalLink" Target="externalLinks/externalLink477.xml"/><Relationship Id="rId250" Type="http://schemas.openxmlformats.org/officeDocument/2006/relationships/externalLink" Target="externalLinks/externalLink116.xml"/><Relationship Id="rId488" Type="http://schemas.openxmlformats.org/officeDocument/2006/relationships/externalLink" Target="externalLinks/externalLink354.xml"/><Relationship Id="rId695" Type="http://schemas.openxmlformats.org/officeDocument/2006/relationships/externalLink" Target="externalLinks/externalLink561.xml"/><Relationship Id="rId709" Type="http://schemas.openxmlformats.org/officeDocument/2006/relationships/externalLink" Target="externalLinks/externalLink575.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externalLink" Target="externalLinks/externalLink214.xml"/><Relationship Id="rId555" Type="http://schemas.openxmlformats.org/officeDocument/2006/relationships/externalLink" Target="externalLinks/externalLink421.xml"/><Relationship Id="rId762" Type="http://schemas.openxmlformats.org/officeDocument/2006/relationships/externalLink" Target="externalLinks/externalLink628.xml"/><Relationship Id="rId194" Type="http://schemas.openxmlformats.org/officeDocument/2006/relationships/externalLink" Target="externalLinks/externalLink60.xml"/><Relationship Id="rId208" Type="http://schemas.openxmlformats.org/officeDocument/2006/relationships/externalLink" Target="externalLinks/externalLink74.xml"/><Relationship Id="rId415" Type="http://schemas.openxmlformats.org/officeDocument/2006/relationships/externalLink" Target="externalLinks/externalLink281.xml"/><Relationship Id="rId622" Type="http://schemas.openxmlformats.org/officeDocument/2006/relationships/externalLink" Target="externalLinks/externalLink488.xml"/><Relationship Id="rId261" Type="http://schemas.openxmlformats.org/officeDocument/2006/relationships/externalLink" Target="externalLinks/externalLink127.xml"/><Relationship Id="rId499" Type="http://schemas.openxmlformats.org/officeDocument/2006/relationships/externalLink" Target="externalLinks/externalLink365.xml"/><Relationship Id="rId56" Type="http://schemas.openxmlformats.org/officeDocument/2006/relationships/worksheet" Target="worksheets/sheet56.xml"/><Relationship Id="rId359" Type="http://schemas.openxmlformats.org/officeDocument/2006/relationships/externalLink" Target="externalLinks/externalLink225.xml"/><Relationship Id="rId566" Type="http://schemas.openxmlformats.org/officeDocument/2006/relationships/externalLink" Target="externalLinks/externalLink432.xml"/><Relationship Id="rId121" Type="http://schemas.openxmlformats.org/officeDocument/2006/relationships/worksheet" Target="worksheets/sheet121.xml"/><Relationship Id="rId219" Type="http://schemas.openxmlformats.org/officeDocument/2006/relationships/externalLink" Target="externalLinks/externalLink85.xml"/><Relationship Id="rId426" Type="http://schemas.openxmlformats.org/officeDocument/2006/relationships/externalLink" Target="externalLinks/externalLink292.xml"/><Relationship Id="rId633" Type="http://schemas.openxmlformats.org/officeDocument/2006/relationships/externalLink" Target="externalLinks/externalLink499.xml"/><Relationship Id="rId67" Type="http://schemas.openxmlformats.org/officeDocument/2006/relationships/worksheet" Target="worksheets/sheet67.xml"/><Relationship Id="rId272" Type="http://schemas.openxmlformats.org/officeDocument/2006/relationships/externalLink" Target="externalLinks/externalLink138.xml"/><Relationship Id="rId577" Type="http://schemas.openxmlformats.org/officeDocument/2006/relationships/externalLink" Target="externalLinks/externalLink443.xml"/><Relationship Id="rId700" Type="http://schemas.openxmlformats.org/officeDocument/2006/relationships/externalLink" Target="externalLinks/externalLink566.xml"/><Relationship Id="rId132" Type="http://schemas.openxmlformats.org/officeDocument/2006/relationships/worksheet" Target="worksheets/sheet132.xml"/><Relationship Id="rId437" Type="http://schemas.openxmlformats.org/officeDocument/2006/relationships/externalLink" Target="externalLinks/externalLink303.xml"/><Relationship Id="rId644" Type="http://schemas.openxmlformats.org/officeDocument/2006/relationships/externalLink" Target="externalLinks/externalLink510.xml"/><Relationship Id="rId283" Type="http://schemas.openxmlformats.org/officeDocument/2006/relationships/externalLink" Target="externalLinks/externalLink149.xml"/><Relationship Id="rId490" Type="http://schemas.openxmlformats.org/officeDocument/2006/relationships/externalLink" Target="externalLinks/externalLink356.xml"/><Relationship Id="rId504" Type="http://schemas.openxmlformats.org/officeDocument/2006/relationships/externalLink" Target="externalLinks/externalLink370.xml"/><Relationship Id="rId711" Type="http://schemas.openxmlformats.org/officeDocument/2006/relationships/externalLink" Target="externalLinks/externalLink577.xml"/><Relationship Id="rId78" Type="http://schemas.openxmlformats.org/officeDocument/2006/relationships/worksheet" Target="worksheets/sheet78.xml"/><Relationship Id="rId143" Type="http://schemas.openxmlformats.org/officeDocument/2006/relationships/externalLink" Target="externalLinks/externalLink9.xml"/><Relationship Id="rId350" Type="http://schemas.openxmlformats.org/officeDocument/2006/relationships/externalLink" Target="externalLinks/externalLink216.xml"/><Relationship Id="rId588" Type="http://schemas.openxmlformats.org/officeDocument/2006/relationships/externalLink" Target="externalLinks/externalLink454.xml"/><Relationship Id="rId9" Type="http://schemas.openxmlformats.org/officeDocument/2006/relationships/worksheet" Target="worksheets/sheet9.xml"/><Relationship Id="rId210" Type="http://schemas.openxmlformats.org/officeDocument/2006/relationships/externalLink" Target="externalLinks/externalLink76.xml"/><Relationship Id="rId448" Type="http://schemas.openxmlformats.org/officeDocument/2006/relationships/externalLink" Target="externalLinks/externalLink314.xml"/><Relationship Id="rId655" Type="http://schemas.openxmlformats.org/officeDocument/2006/relationships/externalLink" Target="externalLinks/externalLink521.xml"/><Relationship Id="rId294" Type="http://schemas.openxmlformats.org/officeDocument/2006/relationships/externalLink" Target="externalLinks/externalLink160.xml"/><Relationship Id="rId308" Type="http://schemas.openxmlformats.org/officeDocument/2006/relationships/externalLink" Target="externalLinks/externalLink174.xml"/><Relationship Id="rId515" Type="http://schemas.openxmlformats.org/officeDocument/2006/relationships/externalLink" Target="externalLinks/externalLink381.xml"/><Relationship Id="rId722" Type="http://schemas.openxmlformats.org/officeDocument/2006/relationships/externalLink" Target="externalLinks/externalLink588.xml"/><Relationship Id="rId89" Type="http://schemas.openxmlformats.org/officeDocument/2006/relationships/worksheet" Target="worksheets/sheet89.xml"/><Relationship Id="rId154" Type="http://schemas.openxmlformats.org/officeDocument/2006/relationships/externalLink" Target="externalLinks/externalLink20.xml"/><Relationship Id="rId361" Type="http://schemas.openxmlformats.org/officeDocument/2006/relationships/externalLink" Target="externalLinks/externalLink227.xml"/><Relationship Id="rId599" Type="http://schemas.openxmlformats.org/officeDocument/2006/relationships/externalLink" Target="externalLinks/externalLink465.xml"/><Relationship Id="rId459" Type="http://schemas.openxmlformats.org/officeDocument/2006/relationships/externalLink" Target="externalLinks/externalLink325.xml"/><Relationship Id="rId666" Type="http://schemas.openxmlformats.org/officeDocument/2006/relationships/externalLink" Target="externalLinks/externalLink532.xml"/><Relationship Id="rId16" Type="http://schemas.openxmlformats.org/officeDocument/2006/relationships/worksheet" Target="worksheets/sheet16.xml"/><Relationship Id="rId221" Type="http://schemas.openxmlformats.org/officeDocument/2006/relationships/externalLink" Target="externalLinks/externalLink87.xml"/><Relationship Id="rId319" Type="http://schemas.openxmlformats.org/officeDocument/2006/relationships/externalLink" Target="externalLinks/externalLink185.xml"/><Relationship Id="rId526" Type="http://schemas.openxmlformats.org/officeDocument/2006/relationships/externalLink" Target="externalLinks/externalLink392.xml"/><Relationship Id="rId733" Type="http://schemas.openxmlformats.org/officeDocument/2006/relationships/externalLink" Target="externalLinks/externalLink599.xml"/><Relationship Id="rId165" Type="http://schemas.openxmlformats.org/officeDocument/2006/relationships/externalLink" Target="externalLinks/externalLink31.xml"/><Relationship Id="rId372" Type="http://schemas.openxmlformats.org/officeDocument/2006/relationships/externalLink" Target="externalLinks/externalLink238.xml"/><Relationship Id="rId677" Type="http://schemas.openxmlformats.org/officeDocument/2006/relationships/externalLink" Target="externalLinks/externalLink543.xml"/><Relationship Id="rId232" Type="http://schemas.openxmlformats.org/officeDocument/2006/relationships/externalLink" Target="externalLinks/externalLink98.xml"/><Relationship Id="rId27" Type="http://schemas.openxmlformats.org/officeDocument/2006/relationships/worksheet" Target="worksheets/sheet27.xml"/><Relationship Id="rId537" Type="http://schemas.openxmlformats.org/officeDocument/2006/relationships/externalLink" Target="externalLinks/externalLink403.xml"/><Relationship Id="rId744" Type="http://schemas.openxmlformats.org/officeDocument/2006/relationships/externalLink" Target="externalLinks/externalLink610.xml"/><Relationship Id="rId80" Type="http://schemas.openxmlformats.org/officeDocument/2006/relationships/worksheet" Target="worksheets/sheet80.xml"/><Relationship Id="rId176" Type="http://schemas.openxmlformats.org/officeDocument/2006/relationships/externalLink" Target="externalLinks/externalLink42.xml"/><Relationship Id="rId383" Type="http://schemas.openxmlformats.org/officeDocument/2006/relationships/externalLink" Target="externalLinks/externalLink249.xml"/><Relationship Id="rId590" Type="http://schemas.openxmlformats.org/officeDocument/2006/relationships/externalLink" Target="externalLinks/externalLink456.xml"/><Relationship Id="rId604" Type="http://schemas.openxmlformats.org/officeDocument/2006/relationships/externalLink" Target="externalLinks/externalLink470.xml"/><Relationship Id="rId243" Type="http://schemas.openxmlformats.org/officeDocument/2006/relationships/externalLink" Target="externalLinks/externalLink109.xml"/><Relationship Id="rId450" Type="http://schemas.openxmlformats.org/officeDocument/2006/relationships/externalLink" Target="externalLinks/externalLink316.xml"/><Relationship Id="rId688" Type="http://schemas.openxmlformats.org/officeDocument/2006/relationships/externalLink" Target="externalLinks/externalLink554.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externalLink" Target="externalLinks/externalLink176.xml"/><Relationship Id="rId548" Type="http://schemas.openxmlformats.org/officeDocument/2006/relationships/externalLink" Target="externalLinks/externalLink414.xml"/><Relationship Id="rId755" Type="http://schemas.openxmlformats.org/officeDocument/2006/relationships/externalLink" Target="externalLinks/externalLink621.xml"/><Relationship Id="rId91" Type="http://schemas.openxmlformats.org/officeDocument/2006/relationships/worksheet" Target="worksheets/sheet91.xml"/><Relationship Id="rId187" Type="http://schemas.openxmlformats.org/officeDocument/2006/relationships/externalLink" Target="externalLinks/externalLink53.xml"/><Relationship Id="rId394" Type="http://schemas.openxmlformats.org/officeDocument/2006/relationships/externalLink" Target="externalLinks/externalLink260.xml"/><Relationship Id="rId408" Type="http://schemas.openxmlformats.org/officeDocument/2006/relationships/externalLink" Target="externalLinks/externalLink274.xml"/><Relationship Id="rId615" Type="http://schemas.openxmlformats.org/officeDocument/2006/relationships/externalLink" Target="externalLinks/externalLink481.xml"/><Relationship Id="rId254" Type="http://schemas.openxmlformats.org/officeDocument/2006/relationships/externalLink" Target="externalLinks/externalLink120.xml"/><Relationship Id="rId699" Type="http://schemas.openxmlformats.org/officeDocument/2006/relationships/externalLink" Target="externalLinks/externalLink565.xml"/><Relationship Id="rId49" Type="http://schemas.openxmlformats.org/officeDocument/2006/relationships/worksheet" Target="worksheets/sheet49.xml"/><Relationship Id="rId114" Type="http://schemas.openxmlformats.org/officeDocument/2006/relationships/worksheet" Target="worksheets/sheet114.xml"/><Relationship Id="rId461" Type="http://schemas.openxmlformats.org/officeDocument/2006/relationships/externalLink" Target="externalLinks/externalLink327.xml"/><Relationship Id="rId559" Type="http://schemas.openxmlformats.org/officeDocument/2006/relationships/externalLink" Target="externalLinks/externalLink425.xml"/><Relationship Id="rId766" Type="http://schemas.openxmlformats.org/officeDocument/2006/relationships/theme" Target="theme/theme1.xml"/><Relationship Id="rId198" Type="http://schemas.openxmlformats.org/officeDocument/2006/relationships/externalLink" Target="externalLinks/externalLink64.xml"/><Relationship Id="rId321" Type="http://schemas.openxmlformats.org/officeDocument/2006/relationships/externalLink" Target="externalLinks/externalLink187.xml"/><Relationship Id="rId419" Type="http://schemas.openxmlformats.org/officeDocument/2006/relationships/externalLink" Target="externalLinks/externalLink285.xml"/><Relationship Id="rId626" Type="http://schemas.openxmlformats.org/officeDocument/2006/relationships/externalLink" Target="externalLinks/externalLink492.xml"/><Relationship Id="rId265" Type="http://schemas.openxmlformats.org/officeDocument/2006/relationships/externalLink" Target="externalLinks/externalLink131.xml"/><Relationship Id="rId472" Type="http://schemas.openxmlformats.org/officeDocument/2006/relationships/externalLink" Target="externalLinks/externalLink338.xml"/><Relationship Id="rId125" Type="http://schemas.openxmlformats.org/officeDocument/2006/relationships/worksheet" Target="worksheets/sheet125.xml"/><Relationship Id="rId332" Type="http://schemas.openxmlformats.org/officeDocument/2006/relationships/externalLink" Target="externalLinks/externalLink198.xml"/><Relationship Id="rId637" Type="http://schemas.openxmlformats.org/officeDocument/2006/relationships/externalLink" Target="externalLinks/externalLink503.xml"/><Relationship Id="rId276" Type="http://schemas.openxmlformats.org/officeDocument/2006/relationships/externalLink" Target="externalLinks/externalLink142.xml"/><Relationship Id="rId483" Type="http://schemas.openxmlformats.org/officeDocument/2006/relationships/externalLink" Target="externalLinks/externalLink349.xml"/><Relationship Id="rId690" Type="http://schemas.openxmlformats.org/officeDocument/2006/relationships/externalLink" Target="externalLinks/externalLink556.xml"/><Relationship Id="rId704" Type="http://schemas.openxmlformats.org/officeDocument/2006/relationships/externalLink" Target="externalLinks/externalLink570.xml"/><Relationship Id="rId40" Type="http://schemas.openxmlformats.org/officeDocument/2006/relationships/worksheet" Target="worksheets/sheet40.xml"/><Relationship Id="rId136" Type="http://schemas.openxmlformats.org/officeDocument/2006/relationships/externalLink" Target="externalLinks/externalLink2.xml"/><Relationship Id="rId343" Type="http://schemas.openxmlformats.org/officeDocument/2006/relationships/externalLink" Target="externalLinks/externalLink209.xml"/><Relationship Id="rId550" Type="http://schemas.openxmlformats.org/officeDocument/2006/relationships/externalLink" Target="externalLinks/externalLink416.xml"/><Relationship Id="rId203" Type="http://schemas.openxmlformats.org/officeDocument/2006/relationships/externalLink" Target="externalLinks/externalLink69.xml"/><Relationship Id="rId648" Type="http://schemas.openxmlformats.org/officeDocument/2006/relationships/externalLink" Target="externalLinks/externalLink514.xml"/><Relationship Id="rId287" Type="http://schemas.openxmlformats.org/officeDocument/2006/relationships/externalLink" Target="externalLinks/externalLink153.xml"/><Relationship Id="rId410" Type="http://schemas.openxmlformats.org/officeDocument/2006/relationships/externalLink" Target="externalLinks/externalLink276.xml"/><Relationship Id="rId494" Type="http://schemas.openxmlformats.org/officeDocument/2006/relationships/externalLink" Target="externalLinks/externalLink360.xml"/><Relationship Id="rId508" Type="http://schemas.openxmlformats.org/officeDocument/2006/relationships/externalLink" Target="externalLinks/externalLink374.xml"/><Relationship Id="rId715" Type="http://schemas.openxmlformats.org/officeDocument/2006/relationships/externalLink" Target="externalLinks/externalLink581.xml"/><Relationship Id="rId147" Type="http://schemas.openxmlformats.org/officeDocument/2006/relationships/externalLink" Target="externalLinks/externalLink13.xml"/><Relationship Id="rId354" Type="http://schemas.openxmlformats.org/officeDocument/2006/relationships/externalLink" Target="externalLinks/externalLink220.xml"/><Relationship Id="rId51" Type="http://schemas.openxmlformats.org/officeDocument/2006/relationships/worksheet" Target="worksheets/sheet51.xml"/><Relationship Id="rId561" Type="http://schemas.openxmlformats.org/officeDocument/2006/relationships/externalLink" Target="externalLinks/externalLink427.xml"/><Relationship Id="rId659" Type="http://schemas.openxmlformats.org/officeDocument/2006/relationships/externalLink" Target="externalLinks/externalLink525.xml"/><Relationship Id="rId214" Type="http://schemas.openxmlformats.org/officeDocument/2006/relationships/externalLink" Target="externalLinks/externalLink80.xml"/><Relationship Id="rId298" Type="http://schemas.openxmlformats.org/officeDocument/2006/relationships/externalLink" Target="externalLinks/externalLink164.xml"/><Relationship Id="rId421" Type="http://schemas.openxmlformats.org/officeDocument/2006/relationships/externalLink" Target="externalLinks/externalLink287.xml"/><Relationship Id="rId519" Type="http://schemas.openxmlformats.org/officeDocument/2006/relationships/externalLink" Target="externalLinks/externalLink385.xml"/><Relationship Id="rId158" Type="http://schemas.openxmlformats.org/officeDocument/2006/relationships/externalLink" Target="externalLinks/externalLink24.xml"/><Relationship Id="rId726" Type="http://schemas.openxmlformats.org/officeDocument/2006/relationships/externalLink" Target="externalLinks/externalLink592.xml"/><Relationship Id="rId62" Type="http://schemas.openxmlformats.org/officeDocument/2006/relationships/worksheet" Target="worksheets/sheet62.xml"/><Relationship Id="rId365" Type="http://schemas.openxmlformats.org/officeDocument/2006/relationships/externalLink" Target="externalLinks/externalLink231.xml"/><Relationship Id="rId572" Type="http://schemas.openxmlformats.org/officeDocument/2006/relationships/externalLink" Target="externalLinks/externalLink438.xml"/><Relationship Id="rId225" Type="http://schemas.openxmlformats.org/officeDocument/2006/relationships/externalLink" Target="externalLinks/externalLink91.xml"/><Relationship Id="rId432" Type="http://schemas.openxmlformats.org/officeDocument/2006/relationships/externalLink" Target="externalLinks/externalLink298.xml"/><Relationship Id="rId737" Type="http://schemas.openxmlformats.org/officeDocument/2006/relationships/externalLink" Target="externalLinks/externalLink603.xml"/><Relationship Id="rId73" Type="http://schemas.openxmlformats.org/officeDocument/2006/relationships/worksheet" Target="worksheets/sheet73.xml"/><Relationship Id="rId169" Type="http://schemas.openxmlformats.org/officeDocument/2006/relationships/externalLink" Target="externalLinks/externalLink35.xml"/><Relationship Id="rId376" Type="http://schemas.openxmlformats.org/officeDocument/2006/relationships/externalLink" Target="externalLinks/externalLink242.xml"/><Relationship Id="rId583" Type="http://schemas.openxmlformats.org/officeDocument/2006/relationships/externalLink" Target="externalLinks/externalLink449.xml"/><Relationship Id="rId4" Type="http://schemas.openxmlformats.org/officeDocument/2006/relationships/worksheet" Target="worksheets/sheet4.xml"/><Relationship Id="rId236" Type="http://schemas.openxmlformats.org/officeDocument/2006/relationships/externalLink" Target="externalLinks/externalLink102.xml"/><Relationship Id="rId443" Type="http://schemas.openxmlformats.org/officeDocument/2006/relationships/externalLink" Target="externalLinks/externalLink309.xml"/><Relationship Id="rId650" Type="http://schemas.openxmlformats.org/officeDocument/2006/relationships/externalLink" Target="externalLinks/externalLink516.xml"/><Relationship Id="rId303" Type="http://schemas.openxmlformats.org/officeDocument/2006/relationships/externalLink" Target="externalLinks/externalLink169.xml"/><Relationship Id="rId748" Type="http://schemas.openxmlformats.org/officeDocument/2006/relationships/externalLink" Target="externalLinks/externalLink6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394C2EA0-B89E-4E15-BB99-D363ECECA0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7E75B411-06F1-4817-8632-7B6570DCC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3" name="Picture 2">
          <a:extLst>
            <a:ext uri="{FF2B5EF4-FFF2-40B4-BE49-F238E27FC236}">
              <a16:creationId xmlns:a16="http://schemas.microsoft.com/office/drawing/2014/main" id="{00000000-0008-0000-5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B13262A8-FDA0-429B-8B42-EE7847CC99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171451</xdr:colOff>
      <xdr:row>0</xdr:row>
      <xdr:rowOff>85726</xdr:rowOff>
    </xdr:from>
    <xdr:to>
      <xdr:col>0</xdr:col>
      <xdr:colOff>1047751</xdr:colOff>
      <xdr:row>7</xdr:row>
      <xdr:rowOff>1692</xdr:rowOff>
    </xdr:to>
    <xdr:pic>
      <xdr:nvPicPr>
        <xdr:cNvPr id="2" name="Picture 1" descr="GandText.jpg">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71451" y="85726"/>
          <a:ext cx="876300" cy="98276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DCB25642-A62D-4ED9-92BB-C516D8159B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D420B5DC-F35A-4897-8E0C-4333F75851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3B163102-DF10-401E-ACB5-8515CBBD1F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63880"/>
          <a:ext cx="1615398" cy="4667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94D8FCCF-F308-4D6C-A364-60E5F1C7A9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104776</xdr:colOff>
      <xdr:row>3</xdr:row>
      <xdr:rowOff>114300</xdr:rowOff>
    </xdr:from>
    <xdr:ext cx="1615398" cy="466725"/>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600075"/>
          <a:ext cx="1615398" cy="466725"/>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63880"/>
          <a:ext cx="1615398" cy="46672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E86B8AC1-D565-4F6A-8F77-FB93B735BA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DA1249EE-EEDB-4700-9FD5-3AD334F8D0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5CA2A8D0-8A08-4143-BD91-25BC0CB55D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95251</xdr:colOff>
      <xdr:row>3</xdr:row>
      <xdr:rowOff>114300</xdr:rowOff>
    </xdr:from>
    <xdr:to>
      <xdr:col>0</xdr:col>
      <xdr:colOff>1639522</xdr:colOff>
      <xdr:row>6</xdr:row>
      <xdr:rowOff>132588</xdr:rowOff>
    </xdr:to>
    <xdr:pic>
      <xdr:nvPicPr>
        <xdr:cNvPr id="2" name="Picture 1">
          <a:extLst>
            <a:ext uri="{FF2B5EF4-FFF2-40B4-BE49-F238E27FC236}">
              <a16:creationId xmlns:a16="http://schemas.microsoft.com/office/drawing/2014/main" id="{70CDC4EC-9855-45FA-AC02-764095E1D9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1" y="571500"/>
          <a:ext cx="1544271" cy="47548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104776</xdr:colOff>
      <xdr:row>3</xdr:row>
      <xdr:rowOff>114300</xdr:rowOff>
    </xdr:from>
    <xdr:to>
      <xdr:col>0</xdr:col>
      <xdr:colOff>1720174</xdr:colOff>
      <xdr:row>6</xdr:row>
      <xdr:rowOff>123825</xdr:rowOff>
    </xdr:to>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571500"/>
          <a:ext cx="1615398" cy="466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ackup/2024/2%20February/NBY/SVW%2020240229%20NetBlendedYiel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ackup/2024/2%20February/NBY/SVO%2020240229%20NetBlendedYield.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Backup/2023/6.%20June/NBY/SVF%2020230630%20NetBlendedYield.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Backup/2023/6.%20June/NBY/SVJ%2020230630%20NetBlendedYield.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Backup/2023/6.%20June/NBY/SVK%2020230630%20NetBlendedYield.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Backup/2023/6.%20June/NBY/SVL%2020230630%20NetBlendedYield.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Backup/2023/6.%20June/NBY/SVM%2020230630%20NetBlendedYield.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Backup/2023/6.%20June/NBY/SVN%2020230630%20NetBlendedYield.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Backup/2023/6.%20June/NBY/SVO%2020230630%20NetBlendedYield.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Backup/2023/6.%20June/NBY/SVQ%2020230630%20NetBlendedYield.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Backup/2023/6.%20June/NBY/SVU%2020230630%20NetBlendedYield.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Backup/2023/5.%20May/NBY/SVW%2020230531%20NetBlendedYiel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Backup/2024/2%20February/NBY/SVQ%2020240229%20NetBlendedYield.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Backup/2023/5.%20May/NBY/SVC%2020230531%20NetBlendedYield.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Backup/2023/5.%20May/NBY/SVE%2020230531%20NetBlendedYield.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Backup/2023/5.%20May/NBY/SVF%2020230531%20NetBlendedYield.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Backup/2023/5.%20May/NBY/SVJ%2020230531%20NetBlendedYield.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Backup/2023/5.%20May/NBY/SVK%2020230531%20NetBlendedYield.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Backup/2023/5.%20May/NBY/SVL%2020230531%20NetBlendedYield.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Backup/2023/5.%20May/NBY/SVM%2020230531%20NetBlendedYield.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Backup/2023/5.%20May/NBY/SVN%2020230531%20NetBlendedYield.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Backup/2023/5.%20May/NBY/SVO%2020230531%20NetBlendedYield.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Backup/2023/5.%20May/NBY/SVQ%2020230531%20NetBlendedYiel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ackup/2024/2%20February/NBY/SVU%2020240229%20NetBlendedYield.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Backup/2023/5.%20May/NBY/SVU%2020230531%20NetBlendedYield.xlsx" TargetMode="External"/></Relationships>
</file>

<file path=xl/externalLinks/_rels/externalLink121.xml.rels><?xml version="1.0" encoding="UTF-8" standalone="yes"?>
<Relationships xmlns="http://schemas.openxmlformats.org/package/2006/relationships"><Relationship Id="rId2" Type="http://schemas.openxmlformats.org/officeDocument/2006/relationships/externalLinkPath" Target="file:///G:\Galliard\Shared\REPORTING\Client%20Reporting\SRFs%20for%20Website\Backup\2023\4.%20April\NBY\SVW%2020230430%20NetBlendedYield.xlsx" TargetMode="External"/><Relationship Id="rId1" Type="http://schemas.openxmlformats.org/officeDocument/2006/relationships/externalLinkPath" Target="Backup/2023/4.%20April/NBY/SVW%2020230430%20NetBlendedYield.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Backup/2023/4.%20April/NBY/SVC%2020230430%20NetBlendedYield.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Backup/2023/4.%20April/NBY/SVE%2020230430%20NetBlendedYield.xlsx" TargetMode="External"/></Relationships>
</file>

<file path=xl/externalLinks/_rels/externalLink124.xml.rels><?xml version="1.0" encoding="UTF-8" standalone="yes"?>
<Relationships xmlns="http://schemas.openxmlformats.org/package/2006/relationships"><Relationship Id="rId2" Type="http://schemas.openxmlformats.org/officeDocument/2006/relationships/externalLinkPath" Target="file:///G:\Galliard\Shared\REPORTING\Client%20Reporting\SRFs%20for%20Website\Backup\2023\4.%20April\NBY\SVF%2020230430%20NetBlendedYield.xlsx" TargetMode="External"/><Relationship Id="rId1" Type="http://schemas.openxmlformats.org/officeDocument/2006/relationships/externalLinkPath" Target="Backup/2023/4.%20April/NBY/SVF%2020230430%20NetBlendedYiel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Backup/2023/4.%20April/NBY/SVJ%2020230430%20NetBlendedYield.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Backup/2023/4.%20April/NBY/SVK%2020230430%20NetBlendedYield.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Backup/2023/4.%20April/NBY/SVL%2020230430%20NetBlendedYield.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Backup/2023/4.%20April/NBY/SVM%2020230430%20NetBlendedYield.xlsx" TargetMode="External"/></Relationships>
</file>

<file path=xl/externalLinks/_rels/externalLink129.xml.rels><?xml version="1.0" encoding="UTF-8" standalone="yes"?>
<Relationships xmlns="http://schemas.openxmlformats.org/package/2006/relationships"><Relationship Id="rId2" Type="http://schemas.openxmlformats.org/officeDocument/2006/relationships/externalLinkPath" Target="file:///G:\Galliard\Shared\REPORTING\Client%20Reporting\SRFs%20for%20Website\Backup\2023\4.%20April\NBY\SVN%2020230430%20NetBlendedYield.xlsx" TargetMode="External"/><Relationship Id="rId1" Type="http://schemas.openxmlformats.org/officeDocument/2006/relationships/externalLinkPath" Target="Backup/2023/4.%20April/NBY/SVN%2020230430%20NetBlendedYiel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Backup/2024/1%20January/NBY/SVW%2020240131%20NetBlendedYield.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Backup/2023/4.%20April/NBY/SVO%2020230430%20NetBlendedYield.xlsx" TargetMode="External"/></Relationships>
</file>

<file path=xl/externalLinks/_rels/externalLink131.xml.rels><?xml version="1.0" encoding="UTF-8" standalone="yes"?>
<Relationships xmlns="http://schemas.openxmlformats.org/package/2006/relationships"><Relationship Id="rId2" Type="http://schemas.openxmlformats.org/officeDocument/2006/relationships/externalLinkPath" Target="file:///G:\Galliard\Shared\REPORTING\Client%20Reporting\SRFs%20for%20Website\Backup\2023\4.%20April\NBY\SVQ%2020230430%20NetBlendedYield.xlsx" TargetMode="External"/><Relationship Id="rId1" Type="http://schemas.openxmlformats.org/officeDocument/2006/relationships/externalLinkPath" Target="Backup/2023/4.%20April/NBY/SVQ%2020230430%20NetBlendedYield.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Backup/2023/4.%20April/NBY/SVU%2020230430%20NetBlendedYield.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W%2020230331%20NetBlendedYield.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C%2020230331%20NetBlendedYield.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E%2020230331%20NetBlendedYield.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F%2020230331%20NetBlendedYield.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J%2020230331%20NetBlendedYield.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K%2020230331%20NetBlendedYield.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L%2020230331%20NetBlendedYiel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Backup/2024/1%20January/NBY/SVC%2020240131%20NetBlendedYield.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M%2020230331%20NetBlendedYield.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N%2020230331%20NetBlendedYield.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O%2020230331%20NetBlendedYield.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Q%2020230331%20NetBlendedYield.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3%20March/NBY/SVU%2020230331%20NetBlendedYield.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W%2020230228%20NetBlendedYield.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C%2020230228%20NetBlendedYield.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E%2020230228%20NetBlendedYield.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F%2020230228%20NetBlendedYield.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J%2020230228%20NetBlendedYiel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Backup/2024/1%20January/NBY/SVE%2020240131%20NetBlendedYield.xlsx"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K%2020230228%20NetBlendedYield.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L%2020230228%20NetBlendedYield.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M%2020230228%20NetBlendedYield.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N%2020230228%20NetBlendedYield.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O%2020230228%20NetBlendedYield.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Q%2020230228%20NetBlendedYield.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Galliard/Shared/_Allspring_Archive/REPORTING/Client%20Reporting/SRFs%20for%20Website/Backup/2023/2%20February/NBY/SVU%2020230228%20NetBlendedYield.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W%2020230131%20NetBlendedYield.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C%2020230131%20NetBlendedYield.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E%2020230131%20NetBlendedYiel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Backup/2024/1%20January/NBY/SVF%2020240131%20NetBlendedYield.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F%2020230131%20NetBlendedYield.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J%2020230131%20NetBlendedYield.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K%2020230131%20NetBlendedYield.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L%2020230131%20NetBlendedYield.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M%2020230131%20NetBlendedYield.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N%2020230131%20NetBlendedYield.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O%2020230131%20NetBlendedYield.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Q%2020230131%20NetBlendedYield.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3\1%20January\NBY\SVU%2020230131%20NetBlendedYield.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W%2020221231%20NetBlendedYield.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ckup/2024/1%20January/NBY/SVJ%2020240131%20NetBlendedYield.xlsx"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C%2020221231%20NetBlendedYield.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E%2020221231%20NetBlendedYield.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F%2020221231%20NetBlendedYield.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J%2020221231%20NetBlendedYield.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K%2020221231%20NetBlendedYield.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L%2020221231%20NetBlendedYield.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M%2020221231%20NetBlendedYield.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N%2020221231%20NetBlendedYield.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O%2020221231%20NetBlendedYield.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Q%2020221231%20NetBlendedYiel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Backup/2024/1%20January/NBY/SVK%2020240131%20NetBlendedYield.xlsx"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20December\NBY\SVU%2020221231%20NetBlendedYield.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W%2020221130%20NetBlendedYield.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C%2020221130%20NetBlendedYield.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E%2020221130%20NetBlendedYield.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F%2020221130%20NetBlendedYield.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J%2020221130%20NetBlendedYield.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K%2020221130%20NetBlendedYield.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L%2020221130%20NetBlendedYield.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M%2020221130%20NetBlendedYield.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N%2020221130%20NetBlendedYiel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Backup/2024/1%20January/NBY/SVL%2020240131%20NetBlendedYield.xlsx"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O%2020221130%20NetBlendedYield.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Q%2020221130%20NetBlendedYield.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1%20November\NBY\SVU%2020221130%20NetBlendedYield.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W%2020221031%20NetBlendedYield.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C%2020221031%20NetBlendedYield.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E%2020221031%20NetBlendedYield.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F%2020221031%20NetBlendedYield.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J%2020221031%20NetBlendedYield.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K%2020221031%20NetBlendedYield.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L%2020221031%20NetBlendedYiel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ckup/2024/2%20February/NBY/SVC%2020240229%20NetBlendedYield.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ackup/2024/1%20January/NBY/SVM%2020240131%20NetBlendedYield.xlsx"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M%2020221031%20NetBlendedYield.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N%2020221031%20NetBlendedYield.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O%2020221031%20NetBlendedYield.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Q%2020221031%20NetBlendedYield.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0%20October\NBY\SVU%2020221031%20NetBlendedYield.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W%2020220930%20NetBlendedYield.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C%2020220930%20NetBlendedYield.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E%2020220930%20NetBlendedYield.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F%2020220930%20NetBlendedYield.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J%2020220930%20NetBlendedYiel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ackup/2024/1%20January/NBY/SVN%2020240131%20NetBlendedYield.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K%2020220930%20NetBlendedYield.xlsx"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L%2020220930%20NetBlendedYield.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M%2020220930%20NetBlendedYield.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N%2020220930%20NetBlendedYield.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O%2020220930%20NetBlendedYield.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Q%2020220930%20NetBlendedYield.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9%20September\NBY\SVU%2020220930%20NetBlendedYield.xlsx"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W%2020220831%20NetBlendedYield.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C%2020220831%20NetBlendedYield.xlsx"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E%2020220831%20NetBlendedYiel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ackup/2024/1%20January/NBY/SVO%2020240131%20NetBlendedYield.xlsx"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F%2020220831%20NetBlendedYield.xlsx"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J%2020220831%20NetBlendedYield.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K%2020220831%20NetBlendedYield.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L%2020220831%20NetBlendedYield.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M%2020220831%20NetBlendedYield.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N%2020220831%20NetBlendedYield.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O%2020220831%20NetBlendedYield.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Q%2020220831%20NetBlendedYield.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8%20August\NBY\SVU%2020220831%20NetBlendedYield.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W%2020220731%20NetBlendedYiel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Backup/2024/1%20January/NBY/SVQ%2020240131%20NetBlendedYield.xlsx"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C%2020220731%20NetBlendedYield.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E%2020220731%20NetBlendedYield.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F%2020220731%20NetBlendedYield.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J%2020220731%20NetBlendedYield.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K%2020220731%20NetBlendedYield.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L%2020220731%20NetBlendedYield.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M%2020220731%20NetBlendedYield.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N%2020220731%20NetBlendedYield.xlsx"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O%2020220731%20NetBlendedYield.xlsx"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Q%2020220731%20NetBlendedYiel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Backup/2024/1%20January/NBY/SVU%2020240131%20NetBlendedYield.xlsx"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7%20July\NBY\SVU%2020220731%20NetBlendedYield.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W%2020220630%20NetBlendedYield.xlsx"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C%2020220630%20NetBlendedYield.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E%2020220630%20NetBlendedYield.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F%2020220630%20NetBlendedYield.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J%2020220630%20NetBlendedYield.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K%2020220630%20NetBlendedYield.xlsx"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L%2020220630%20NetBlendedYield.xlsx"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M%2020220630%20NetBlendedYield.xlsx"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N%2020220630%20NetBlendedYiel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ackup/2023/12%20December/NBY/SVW%2020231231%20NetBlendedYield.xlsx"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O%2020220630%20NetBlendedYield.xlsx"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Q%2020220630%20NetBlendedYield.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6%20June\NBY\SVU%2020220630%20NetBlendedYield.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W%2020220531%20NetBlendedYield.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C%2020220531%20NetBlendedYield.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E%2020220531%20NetBlendedYield.xlsx"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F%2020220531%20NetBlendedYield.xlsx"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J%2020220531%20NetBlendedYield.xlsx"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K%2020220531%20NetBlendedYield.xlsx"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L%2020220531%20NetBlendedYield.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ackup/2023/12%20December/NBY/SVC%2020231231%20NetBlendedYield.xlsx"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M%2020220531%20NetBlendedYield.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N%2020220531%20NetBlendedYield.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O%2020220531%20NetBlendedYield.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Q%2020220531%20NetBlendedYield.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5%20May\NBY\SVU%2020220531%20NetBlendedYield.xlsx"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W%2020220430%20NetBlendedYield.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C%2020220430%20NetBlendedYield.xlsx"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E%2020220430%20NetBlendedYield.xlsx"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F%2020220430%20NetBlendedYield.xlsx"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J%2020220430%20NetBlendedYiel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Backup/2023/12%20December/NBY/SVE%2020231231%20NetBlendedYield.xlsx"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K%2020220430%20NetBlendedYield.xls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L%2020220430%20NetBlendedYield.xlsx"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M%2020220430%20NetBlendedYield.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N%2020220430%20NetBlendedYield.xlsx"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O%2020220430%20NetBlendedYield.xlsx"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Q%2020220430%20NetBlendedYield.xlsx"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4%20April\NBY\SVU%2020220430%20NetBlendedYield.xlsx"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W%2020220331%20NetBlendedYield.xlsx"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C%2020220331%20NetBlendedYield.xlsx"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E%2020220331%20NetBlendedYield.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Backup/2023/12%20December/NBY/SVF%2020231231%20NetBlendedYield.xlsx"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F%2020220331%20NetBlendedYield.xlsx"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J%2020220331%20NetBlendedYield.xlsx"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K%2020220331%20NetBlendedYield.xlsx"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L%2020220331%20NetBlendedYield.xlsx"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M%2020220331%20NetBlendedYield.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N%2020220331%20NetBlendedYield.xlsx"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O%2020220331%20NetBlendedYield.xlsx"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Q%2020220331%20NetBlendedYield.xlsx"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3%20March\NBY\SVU%2020220331%20NetBlendedYield.xlsx"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W%2020220228%20NetBlendedYiel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Backup/2023/12%20December/NBY/SVJ%2020231231%20NetBlendedYield.xlsx"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C%2020220228%20NetBlendedYield.xlsx"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E%2020220228%20NetBlendedYield.xlsx"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F%2020220228%20NetBlendedYield.xlsx"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J%2020220228%20NetBlendedYield.xlsx"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K%2020220228%20NetBlendedYield.xlsx"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L%2020220228%20NetBlendedYield.xlsx"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M%2020220228%20NetBlendedYield.xlsx"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N%2020220228%20NetBlendedYield.xlsx"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O%2020220228%20NetBlendedYield.xlsx"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Q%2020220228%20NetBlendedYiel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up/2024/2%20February/NBY/SVE%2020240229%20NetBlendedYiel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Backup/2023/12%20December/NBY/SVK%2020231231%20NetBlendedYield.xlsx"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2%20February\NBY\SVU%2020220228%20NetBlendedYield.xlsx"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W%2020220131%20NetBlendedYield.xlsx"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C%2020220131%20NetBlendedYield.xlsx"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E%2020220131%20NetBlendedYield.xlsx"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F%2020220131%20NetBlendedYield.xlsx"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J%2020220131%20NetBlendedYield.xlsx"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K%2020220131%20NetBlendedYield.xlsx"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L%2020220131%20NetBlendedYield.xlsx"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M%2020220131%20NetBlendedYield.xlsx"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N%2020220131%20NetBlendedYield.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Backup/2023/12%20December/NBY/SVL%2020231231%20NetBlendedYield.xlsx"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O%2020220131%20NetBlendedYield.xlsx"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Q%2020220131%20NetBlendedYield.xlsx"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2\1%20January\NBY\SVU%2020220131%20NetBlendedYield.xlsx"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W%2020211231%20NetBlendedYield.xlsx"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C%2020211231%20NetBlendedYield.xlsx"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E%2020211231%20NetBlendedYield.xlsx"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F%2020211231%20NetBlendedYield.xlsx"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J%2020211231%20NetBlendedYield.xlsx"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K%2020211231%20NetBlendedYield.xlsx"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L%2020211231%20NetBlendedYield.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Backup/2023/12%20December/NBY/SVM%2020231231%20NetBlendedYield.xlsx"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M%2020211231%20NetBlendedYield.xlsx"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N%2020211231%20NetBlendedYield.xlsx"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O%2020211231%20NetBlendedYield.xlsx"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Q%2020211231%20NetBlendedYield.xlsx"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2%20December\NBY\SVU%2020211231%20NetBlendedYield.xlsx"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W%2020211130%20NetBlendedYield.xlsx"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C%2020211130%20NetBlendedYield.xlsx"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E%2020211130%20NetBlendedYield.xlsx"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F%2020211130%20NetBlendedYield.xlsx"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J%2020211130%20NetBlendedYield.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Backup/2023/12%20December/NBY/SVN%2020231231%20NetBlendedYield.xlsx"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K%2020211130%20NetBlendedYield.xlsx"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L%2020211130%20NetBlendedYield.xlsx"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M%2020211130%20NetBlendedYield.xlsx"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N%2020211130%20NetBlendedYield.xlsx"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O%2020211130%20NetBlendedYield.xlsx"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Q%2020211130%20NetBlendedYield.xlsx"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1%20November\NBY\SVU%2020211130%20NetBlendedYield.xlsx"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W%2020211031%20NetBlendedYield.xlsx"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C%2020211031%20NetBlendedYield.xlsx"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E%2020211031%20NetBlendedYiel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Backup/2023/12%20December/NBY/SVO%2020231231%20NetBlendedYield.xlsx"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F%2020211031%20NetBlendedYield.xlsx"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J%2020211031%20NetBlendedYield.xlsx"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K%2020211031%20NetBlendedYield.xlsx"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L%2020211031%20NetBlendedYield.xlsx"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M%2020211031%20NetBlendedYield.xlsx"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N%2020211031%20NetBlendedYield.xlsx"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O%2020211031%20NetBlendedYield.xlsx"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Q%2020211031%20NetBlendedYield.xlsx"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10%20October\NBY\SVU%2020211031%20NetBlendedYield.xlsx"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W%2020210930%20NetBlendedYield.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Backup/2023/12%20December/NBY/SVQ%2020231231%20NetBlendedYield.xlsx"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C%2020210930%20NetBlendedYield.xlsx"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E%2020210930%20NetBlendedYield.xlsx"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F%2020210930%20NetBlendedYield.xlsx"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J%2020210930%20NetBlendedYield.xlsx"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K%2020210930%20NetBlendedYield.xlsx"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L%2020210930%20NetBlendedYield.xlsx"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M%2020210930%20NetBlendedYield.xlsx"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N%2020210930%20NetBlendedYield.xlsx"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O%2020210930%20NetBlendedYield.xlsx"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Q%2020210930%20NetBlendedYiel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Backup/2023/12%20December/NBY/SVU%2020231231%20NetBlendedYield.xlsx"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9%20September\NBY\SVU%2020210930%20NetBlendedYield.xlsx"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W%2020210831%20NetBlendedYield.xlsx"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C%2020210831%20NetBlendedYield.xlsx"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E%2020210831%20NetBlendedYield.xlsx"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F%2020210831%20NetBlendedYield.xlsx"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J%2020210831%20NetBlendedYield.xlsx"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K%2020210831%20NetBlendedYield.xlsx"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L%2020210831%20NetBlendedYield.xlsx"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M%2020210831%20NetBlendedYield.xlsx"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N%2020210831%20NetBlendedYield.xlsx" TargetMode="External"/></Relationships>
</file>

<file path=xl/externalLinks/_rels/externalLink37.xml.rels><?xml version="1.0" encoding="UTF-8" standalone="yes"?>
<Relationships xmlns="http://schemas.openxmlformats.org/package/2006/relationships"><Relationship Id="rId2" Type="http://schemas.openxmlformats.org/officeDocument/2006/relationships/externalLinkPath" Target="file:///G:\Galliard\Shared\REPORTING\Client%20Reporting\SRFs%20for%20Website\Backup\2023\11%20November\NBY\SVW%2020231130%20NetBlendedYield.xlsx" TargetMode="External"/><Relationship Id="rId1" Type="http://schemas.openxmlformats.org/officeDocument/2006/relationships/externalLinkPath" Target="Backup/2023/11%20November/NBY/SVW%2020231130%20NetBlendedYield.xlsx"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O%2020210831%20NetBlendedYield.xlsx"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Q%2020210831%20NetBlendedYield.xlsx"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8%20August\NBY\SVU%2020210831%20NetBlendedYield.xlsx"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W%2020210731%20NetBlendedYield.xlsx"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C%2020210731%20NetBlendedYield.xlsx"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E%2020210731%20NetBlendedYield.xlsx"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F%2020210731%20NetBlendedYield.xlsx"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J%2020210731%20NetBlendedYield.xlsx"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K%2020210731%20NetBlendedYield.xlsx"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L%2020210731%20NetBlendedYield.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Backup/2023/11%20November/NBY/SVC%2020231130%20NetBlendedYield.xlsx"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M%2020210731%20NetBlendedYield.xlsx"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N%2020210731%20NetBlendedYield.xlsx"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O%2020210731%20NetBlendedYield.xlsx"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Q%2020210731%20NetBlendedYield.xlsx"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7%20July\NBY\SVU%2020210731%20NetBlendedYield.xlsx"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W%2020210630%20NetBlendedYield.xlsx"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C%2020210630%20NetBlendedYield.xlsx"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E%2020210630%20NetBlendedYield.xlsx"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F%2020210630%20NetBlendedYield.xlsx"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J%2020210630%20NetBlendedYield.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Backup/2023/11%20November/NBY/SVE%2020231130%20NetBlendedYield.xlsx"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K%2020210630%20NetBlendedYield.xlsx"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L%2020210630%20NetBlendedYield.xlsx"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M%2020210630%20NetBlendedYield.xlsx"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N%2020210630%20NetBlendedYield.xlsx"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O%2020210630%20NetBlendedYield.xlsx"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Q%2020210630%20NetBlendedYield.xlsx"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6%20June\NBY\SVU%2020210630%20NetBlendedYield.xlsx"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W%2020210531%20NetBlendedYield.xlsx"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C%2020210531%20NetBlendedYield.xlsx"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E%2020210531%20NetBlendedYiel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ackup/2024/2%20February/NBY/SVF%2020240229%20NetBlendedYield.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Backup/2023/11%20November/NBY/SVF%2020231130%20NetBlendedYield.xlsx"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F%2020210531%20NetBlendedYield.xlsx"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J%2020210531%20NetBlendedYield.xlsx"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K%2020210531%20NetBlendedYield.xlsx"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L%2020210531%20NetBlendedYield.xlsx"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M%2020210531%20NetBlendedYield.xlsx"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N%2020210531%20NetBlendedYield.xlsx"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O%2020210531%20NetBlendedYield.xlsx"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Q%2020210531%20NetBlendedYield.xlsx"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1\5%20May\NBY\SVU%2020210531%20NetBlendedYield.xlsx"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W%2020201231%20NetBlendedYield.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Backup/2023/11%20November/NBY/SVJ%2020231130%20NetBlendedYield.xlsx"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C%2020201231%20NetBlendedYield.xlsx"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E%2020201231%20NetBlendedYield.xlsx"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F%2020201231%20NetBlendedYield.xlsx"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J%2020201231%20NetBlendedYield.xlsx"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K%2020201231%20NetBlendedYield.xlsx"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L%2020201231%20NetBlendedYield.xlsx"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M%2020201231%20NetBlendedYield.xlsx"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N%2020201231%20NetBlendedYield.xlsx"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O%2020201231%20NetBlendedYield.xlsx"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Q%2020201231%20NetBlendedYield.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ackup/2023/11%20November/NBY/SVK%2020231130%20NetBlendedYield.xlsx"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20December\NBYs\SVU%2020201231%20NetBlendedYield.xlsx"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W%2020201130%20NetBlendedYield.xlsx"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C%2020201130%20NetBlendedYield.xlsx"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E%2020201130%20NetBlendedYield.xlsx"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F%2020201130%20NetBlendedYield.xlsx"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J%2020201130%20NetBlendedYield.xlsx"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K%2020201130%20NetBlendedYield.xlsx"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L%2020201130%20NetBlendedYield.xlsx"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M%2020201130%20NetBlendedYield.xlsx"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N%2020201130%20NetBlendedYield.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Backup/2023/11%20November/NBY/SVL%2020231130%20NetBlendedYield.xlsx"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O%2020201130%20NetBlendedYield.xlsx"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Q%2020201130%20NetBlendedYield.xlsx"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1%20November\NBYs\SVU%2020201130%20NetBlendedYield.xlsx"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W%2020201031%20NetBlendedYield.xlsx"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C%2020201031%20NetBlendedYield.xlsx"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E%2020201031%20NetBlendedYield.xlsx"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F%2020201031%20NetBlendedYield.xlsx"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J%2020201031%20NetBlendedYield.xlsx"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K%2020201031%20NetBlendedYield.xlsx"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L%2020201031%20NetBlendedYield.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Backup/2023/11%20November/NBY/SVM%2020231130%20NetBlendedYield.xlsx"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M%2020201031%20NetBlendedYield.xlsx"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N%2020201031%20NetBlendedYield.xlsx"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O%2020201031%20NetBlendedYield.xlsx"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Q%2020201031%20NetBlendedYield.xlsx"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0%20October\NBYs\SVU%2020201031%20NetBlendedYield.xlsx"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W%2020200930%20NetBlendedYield.xlsx"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C%2020200930%20NetBlendedYield.xlsx"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E%2020200930%20NetBlendedYield.xlsx"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F%2020200930%20NetBlendedYield.xlsx" TargetMode="External"/></Relationships>
</file>

<file path=xl/externalLinks/_rels/externalLink44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J%2020200930%20NetBlendedYield.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Backup/2023/11%20November/NBY/SVN%2020231130%20NetBlendedYield.xlsx"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K%2020200930%20NetBlendedYield.xlsx"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L%2020200930%20NetBlendedYield.xlsx"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M%2020200930%20NetBlendedYield.xlsx" TargetMode="External"/></Relationships>
</file>

<file path=xl/externalLinks/_rels/externalLink45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N%2020200930%20NetBlendedYield.xlsx"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O%2020200930%20NetBlendedYield.xlsx"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Q%2020200930%20NetBlendedYield.xlsx"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9%20September\NBYs\SVU%2020200930%20NetBlendedYield.xlsx"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W%2020200831%20NetBlendedYield.xlsx"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C%2020200831%20NetBlendedYield.xlsx" TargetMode="External"/></Relationships>
</file>

<file path=xl/externalLinks/_rels/externalLink45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E%2020200831%20NetBlendedYield.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Backup/2023/11%20November/NBY/SVO%2020231130%20NetBlendedYield.xlsx"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F%2020200831%20NetBlendedYield.xlsx" TargetMode="External"/></Relationships>
</file>

<file path=xl/externalLinks/_rels/externalLink46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J%2020200831%20NetBlendedYield.xlsx" TargetMode="External"/></Relationships>
</file>

<file path=xl/externalLinks/_rels/externalLink46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K%2020200831%20NetBlendedYield.xlsx" TargetMode="External"/></Relationships>
</file>

<file path=xl/externalLinks/_rels/externalLink46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L%2020200831%20NetBlendedYield.xlsx" TargetMode="External"/></Relationships>
</file>

<file path=xl/externalLinks/_rels/externalLink46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M%2020200831%20NetBlendedYield.xlsx" TargetMode="External"/></Relationships>
</file>

<file path=xl/externalLinks/_rels/externalLink46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N%2020200831%20NetBlendedYield.xlsx" TargetMode="External"/></Relationships>
</file>

<file path=xl/externalLinks/_rels/externalLink46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O%2020200831%20NetBlendedYield.xlsx" TargetMode="External"/></Relationships>
</file>

<file path=xl/externalLinks/_rels/externalLink46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Q%2020200831%20NetBlendedYield.xlsx" TargetMode="External"/></Relationships>
</file>

<file path=xl/externalLinks/_rels/externalLink46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8%20August\NBYs\SVU%2020200831%20NetBlendedYield.xlsx" TargetMode="External"/></Relationships>
</file>

<file path=xl/externalLinks/_rels/externalLink46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W%2020200731%20NetBlendedYield.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Backup/2023/11%20November/NBY/SVQ%2020231130%20NetBlendedYield.xlsx" TargetMode="External"/></Relationships>
</file>

<file path=xl/externalLinks/_rels/externalLink47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C%2020200731%20NetBlendedYield.xlsx" TargetMode="External"/></Relationships>
</file>

<file path=xl/externalLinks/_rels/externalLink47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E%2020200731%20NetBlendedYield.xlsx" TargetMode="External"/></Relationships>
</file>

<file path=xl/externalLinks/_rels/externalLink47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F%2020200731%20NetBlendedYield.xlsx" TargetMode="External"/></Relationships>
</file>

<file path=xl/externalLinks/_rels/externalLink47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J%2020200731%20NetBlendedYield.xlsx" TargetMode="External"/></Relationships>
</file>

<file path=xl/externalLinks/_rels/externalLink47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K%2020200731%20NetBlendedYield.xlsx" TargetMode="External"/></Relationships>
</file>

<file path=xl/externalLinks/_rels/externalLink47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L%2020200731%20NetBlendedYield.xlsx" TargetMode="External"/></Relationships>
</file>

<file path=xl/externalLinks/_rels/externalLink47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M%2020200731%20NetBlendedYield.xlsx" TargetMode="External"/></Relationships>
</file>

<file path=xl/externalLinks/_rels/externalLink47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N%2020200731%20NetBlendedYield.xlsx" TargetMode="External"/></Relationships>
</file>

<file path=xl/externalLinks/_rels/externalLink47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O%2020200731%20NetBlendedYield.xlsx" TargetMode="External"/></Relationships>
</file>

<file path=xl/externalLinks/_rels/externalLink47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Q%2020200731%20NetBlendedYield.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Backup/2023/11%20November/NBY/SVU%2020231130%20NetBlendedYield.xlsx" TargetMode="External"/></Relationships>
</file>

<file path=xl/externalLinks/_rels/externalLink48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7%20July\NBYs\SVU%2020200731%20NetBlendedYield.xlsx" TargetMode="External"/></Relationships>
</file>

<file path=xl/externalLinks/_rels/externalLink48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W%2020200630%20NetBlendedYield.xlsx" TargetMode="External"/></Relationships>
</file>

<file path=xl/externalLinks/_rels/externalLink48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C%2020200630%20NetBlendedYield.xlsx" TargetMode="External"/></Relationships>
</file>

<file path=xl/externalLinks/_rels/externalLink48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E%2020200630%20NetBlendedYield.xlsx" TargetMode="External"/></Relationships>
</file>

<file path=xl/externalLinks/_rels/externalLink48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F%2020200630%20NetBlendedYield.xlsx" TargetMode="External"/></Relationships>
</file>

<file path=xl/externalLinks/_rels/externalLink48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J%2020200630%20NetBlendedYield.xlsx" TargetMode="External"/></Relationships>
</file>

<file path=xl/externalLinks/_rels/externalLink48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K%2020200630%20NetBlendedYield.xlsx" TargetMode="External"/></Relationships>
</file>

<file path=xl/externalLinks/_rels/externalLink48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L%2020200630%20NetBlendedYield.xlsx" TargetMode="External"/></Relationships>
</file>

<file path=xl/externalLinks/_rels/externalLink48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M%2020200630%20NetBlendedYield.xlsx" TargetMode="External"/></Relationships>
</file>

<file path=xl/externalLinks/_rels/externalLink48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N%2020200630%20NetBlendedYield.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Backup/2023/10%20October/NBY/SVW%2020231031%20NetBlendedYield.xlsx" TargetMode="External"/></Relationships>
</file>

<file path=xl/externalLinks/_rels/externalLink49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O%2020200630%20NetBlendedYield.xlsx" TargetMode="External"/></Relationships>
</file>

<file path=xl/externalLinks/_rels/externalLink49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Q%2020200630%20NetBlendedYield.xlsx" TargetMode="External"/></Relationships>
</file>

<file path=xl/externalLinks/_rels/externalLink49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6%20June\NBYs\SVU%2020200630%20NetBlendedYield.xlsx" TargetMode="External"/></Relationships>
</file>

<file path=xl/externalLinks/_rels/externalLink49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W%2020200531%20NetBlendedYield.xlsx" TargetMode="External"/></Relationships>
</file>

<file path=xl/externalLinks/_rels/externalLink49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C%2020200531%20NetBlendedYield.xlsx" TargetMode="External"/></Relationships>
</file>

<file path=xl/externalLinks/_rels/externalLink49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E%2020200531%20NetBlendedYield.xlsx" TargetMode="External"/></Relationships>
</file>

<file path=xl/externalLinks/_rels/externalLink49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F%2020200531%20NetBlendedYield.xlsx" TargetMode="External"/></Relationships>
</file>

<file path=xl/externalLinks/_rels/externalLink49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J%2020200531%20NetBlendedYield.xlsx" TargetMode="External"/></Relationships>
</file>

<file path=xl/externalLinks/_rels/externalLink49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K%2020200531%20NetBlendedYield.xlsx" TargetMode="External"/></Relationships>
</file>

<file path=xl/externalLinks/_rels/externalLink49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L%2020200531%20NetBlendedYiel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ackup/2024/2%20February/NBY/SVJ%2020240229%20NetBlendedYield.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Backup/2023/10%20October/NBY/SVC%2020231031%20NetBlendedYield.xlsx" TargetMode="External"/></Relationships>
</file>

<file path=xl/externalLinks/_rels/externalLink50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M%2020200531%20NetBlendedYield.xlsx" TargetMode="External"/></Relationships>
</file>

<file path=xl/externalLinks/_rels/externalLink50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N%2020200531%20NetBlendedYield.xlsx" TargetMode="External"/></Relationships>
</file>

<file path=xl/externalLinks/_rels/externalLink50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O%2020200531%20NetBlendedYield.xlsx" TargetMode="External"/></Relationships>
</file>

<file path=xl/externalLinks/_rels/externalLink50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Q%2020200531%20NetBlendedYield.xlsx" TargetMode="External"/></Relationships>
</file>

<file path=xl/externalLinks/_rels/externalLink50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5%20May\NBYs\SVU%2020200531%20NetBlendedYield.xlsx" TargetMode="External"/></Relationships>
</file>

<file path=xl/externalLinks/_rels/externalLink50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W%2020200430%20NetBlendedYield.xlsx" TargetMode="External"/></Relationships>
</file>

<file path=xl/externalLinks/_rels/externalLink50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C%2020200430%20NetBlendedYield.xlsx" TargetMode="External"/></Relationships>
</file>

<file path=xl/externalLinks/_rels/externalLink50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E%2020200430%20NetBlendedYield.xlsx" TargetMode="External"/></Relationships>
</file>

<file path=xl/externalLinks/_rels/externalLink50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F%2020200430%20NetBlendedYield.xlsx" TargetMode="External"/></Relationships>
</file>

<file path=xl/externalLinks/_rels/externalLink50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J%2020200430%20NetBlendedYield.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Backup/2023/10%20October/NBY/SVE%2020231031%20NetBlendedYield.xlsx" TargetMode="External"/></Relationships>
</file>

<file path=xl/externalLinks/_rels/externalLink51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K%2020200430%20NetBlendedYield.xlsx" TargetMode="External"/></Relationships>
</file>

<file path=xl/externalLinks/_rels/externalLink51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L%2020200430%20NetBlendedYield.xlsx" TargetMode="External"/></Relationships>
</file>

<file path=xl/externalLinks/_rels/externalLink51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M%2020200430%20NetBlendedYield.xlsx" TargetMode="External"/></Relationships>
</file>

<file path=xl/externalLinks/_rels/externalLink51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N%2020200430%20NetBlendedYield.xlsx" TargetMode="External"/></Relationships>
</file>

<file path=xl/externalLinks/_rels/externalLink51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O%2020200430%20NetBlendedYield.xlsx" TargetMode="External"/></Relationships>
</file>

<file path=xl/externalLinks/_rels/externalLink51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Q%2020200430%20NetBlendedYield.xlsx" TargetMode="External"/></Relationships>
</file>

<file path=xl/externalLinks/_rels/externalLink51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4%20April\NBYs\SVU%2020200430%20NetBlendedYield.xlsx" TargetMode="External"/></Relationships>
</file>

<file path=xl/externalLinks/_rels/externalLink51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W%2020200331%20NetBlendedYield.xlsx" TargetMode="External"/></Relationships>
</file>

<file path=xl/externalLinks/_rels/externalLink51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C%2020200331%20NetBlendedYield.xlsx" TargetMode="External"/></Relationships>
</file>

<file path=xl/externalLinks/_rels/externalLink51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E%2020200331%20NetBlendedYield.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Backup/2023/10%20October/NBY/SVF%2020231031%20NetBlendedYield.xlsx" TargetMode="External"/></Relationships>
</file>

<file path=xl/externalLinks/_rels/externalLink52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F%2020200331%20NetBlendedYield.xlsx" TargetMode="External"/></Relationships>
</file>

<file path=xl/externalLinks/_rels/externalLink52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J%2020200331%20NetBlendedYield.xlsx" TargetMode="External"/></Relationships>
</file>

<file path=xl/externalLinks/_rels/externalLink52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K%2020200331%20NetBlendedYield.xlsx" TargetMode="External"/></Relationships>
</file>

<file path=xl/externalLinks/_rels/externalLink52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L%2020200331%20NetBlendedYield.xlsx" TargetMode="External"/></Relationships>
</file>

<file path=xl/externalLinks/_rels/externalLink52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M%2020200331%20NetBlendedYield.xlsx" TargetMode="External"/></Relationships>
</file>

<file path=xl/externalLinks/_rels/externalLink52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N%2020200331%20NetBlendedYield.xlsx" TargetMode="External"/></Relationships>
</file>

<file path=xl/externalLinks/_rels/externalLink52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O%2020200331%20NetBlendedYield.xlsx" TargetMode="External"/></Relationships>
</file>

<file path=xl/externalLinks/_rels/externalLink52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Q%2020200331%20NetBlendedYield.xlsx" TargetMode="External"/></Relationships>
</file>

<file path=xl/externalLinks/_rels/externalLink52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3%20March\NBYs\SVU%2020200331%20NetBlendedYield.xlsx" TargetMode="External"/></Relationships>
</file>

<file path=xl/externalLinks/_rels/externalLink52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W%2020200229%20NetBlendedYield.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Backup/2023/10%20October/NBY/SVJ%2020231031%20NetBlendedYield.xlsx" TargetMode="External"/></Relationships>
</file>

<file path=xl/externalLinks/_rels/externalLink53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C%2020200229%20NetBlendedYield.xlsx" TargetMode="External"/></Relationships>
</file>

<file path=xl/externalLinks/_rels/externalLink53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E%2020200229%20NetBlendedYield.xlsx" TargetMode="External"/></Relationships>
</file>

<file path=xl/externalLinks/_rels/externalLink53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F%2020200229%20NetBlendedYield.xlsx" TargetMode="External"/></Relationships>
</file>

<file path=xl/externalLinks/_rels/externalLink53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J%2020200229%20NetBlendedYield.xlsx" TargetMode="External"/></Relationships>
</file>

<file path=xl/externalLinks/_rels/externalLink53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K%2020200229%20NetBlendedYield.xlsx" TargetMode="External"/></Relationships>
</file>

<file path=xl/externalLinks/_rels/externalLink53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L%2020200229%20NetBlendedYield.xlsx" TargetMode="External"/></Relationships>
</file>

<file path=xl/externalLinks/_rels/externalLink53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M%2020200229%20NetBlendedYield.xlsx" TargetMode="External"/></Relationships>
</file>

<file path=xl/externalLinks/_rels/externalLink53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N%2020200229%20NetBlendedYield.xlsx" TargetMode="External"/></Relationships>
</file>

<file path=xl/externalLinks/_rels/externalLink53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O%2020200229%20NetBlendedYield.xlsx" TargetMode="External"/></Relationships>
</file>

<file path=xl/externalLinks/_rels/externalLink53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Q%2020200229%20NetBlendedYield.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ackup/2023/10%20October/NBY/SVK%2020231031%20NetBlendedYield.xlsx" TargetMode="External"/></Relationships>
</file>

<file path=xl/externalLinks/_rels/externalLink54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2%20February\NBYs\SVU%2020200229%20NetBlendedYield.xlsx" TargetMode="External"/></Relationships>
</file>

<file path=xl/externalLinks/_rels/externalLink54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W%2020200131%20NetBlendedYield.xlsx" TargetMode="External"/></Relationships>
</file>

<file path=xl/externalLinks/_rels/externalLink54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C%2020200131%20NetBlendedYield.xlsx" TargetMode="External"/></Relationships>
</file>

<file path=xl/externalLinks/_rels/externalLink54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E%2020200131%20NetBlendedYield.xlsx" TargetMode="External"/></Relationships>
</file>

<file path=xl/externalLinks/_rels/externalLink54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F%2020200131%20NetBlendedYield.xlsx" TargetMode="External"/></Relationships>
</file>

<file path=xl/externalLinks/_rels/externalLink54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J%2020200131%20NetBlendedYield.xlsx" TargetMode="External"/></Relationships>
</file>

<file path=xl/externalLinks/_rels/externalLink54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K%2020200131%20NetBlendedYield.xlsx" TargetMode="External"/></Relationships>
</file>

<file path=xl/externalLinks/_rels/externalLink54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L%2020200131%20NetBlendedYield.xlsx" TargetMode="External"/></Relationships>
</file>

<file path=xl/externalLinks/_rels/externalLink54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M%2020200131%20NetBlendedYield.xlsx" TargetMode="External"/></Relationships>
</file>

<file path=xl/externalLinks/_rels/externalLink54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N%2020200131%20NetBlendedYield.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Backup/2023/10%20October/NBY/SVL%2020231031%20NetBlendedYield.xlsx" TargetMode="External"/></Relationships>
</file>

<file path=xl/externalLinks/_rels/externalLink55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O%2020200131%20NetBlendedYield.xlsx" TargetMode="External"/></Relationships>
</file>

<file path=xl/externalLinks/_rels/externalLink55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Q%2020200131%20NetBlendedYield.xlsx" TargetMode="External"/></Relationships>
</file>

<file path=xl/externalLinks/_rels/externalLink55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20\1%20January\NBYs\SVU%2020200131%20NetBlendedYield.xlsx" TargetMode="External"/></Relationships>
</file>

<file path=xl/externalLinks/_rels/externalLink55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2%20December\NBYs\SVC%2020191231%20NetBlendedYield.xlsx" TargetMode="External"/></Relationships>
</file>

<file path=xl/externalLinks/_rels/externalLink55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2%20December\NBYs\SVE%2020191231%20NetBlendedYield.xlsx" TargetMode="External"/></Relationships>
</file>

<file path=xl/externalLinks/_rels/externalLink55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2%20December\NBYs\SVF%2020191231%20NetBlendedYield.xlsx" TargetMode="External"/></Relationships>
</file>

<file path=xl/externalLinks/_rels/externalLink55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2%20December\NBYs\SVJ%2020191231%20NetBlendedYield.xlsx" TargetMode="External"/></Relationships>
</file>

<file path=xl/externalLinks/_rels/externalLink55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2%20December\NBYs\SVK%2020191231%20NetBlendedYield.xlsx" TargetMode="External"/></Relationships>
</file>

<file path=xl/externalLinks/_rels/externalLink55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2%20December\NBYs\SVL%2020191231%20NetBlendedYield.xlsx" TargetMode="External"/></Relationships>
</file>

<file path=xl/externalLinks/_rels/externalLink55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2%20December\NBYs\SVM%2020191231%20NetBlendedYield.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Backup/2023/10%20October/NBY/SVM%2020231031%20NetBlendedYield.xlsx" TargetMode="External"/></Relationships>
</file>

<file path=xl/externalLinks/_rels/externalLink56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2%20December\NBYs\SVN%2020191231%20NetBlendedYield.xlsx" TargetMode="External"/></Relationships>
</file>

<file path=xl/externalLinks/_rels/externalLink56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2%20December\NBYs\SVO%2020191231%20NetBlendedYield.xlsx" TargetMode="External"/></Relationships>
</file>

<file path=xl/externalLinks/_rels/externalLink56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2%20December\NBYs\SVQ%2020191231%20NetBlendedYield.xlsx" TargetMode="External"/></Relationships>
</file>

<file path=xl/externalLinks/_rels/externalLink56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2%20December\NBYs\SVU%2020191231%20NetBlendedYield.xlsx" TargetMode="External"/></Relationships>
</file>

<file path=xl/externalLinks/_rels/externalLink56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1%20November\NBYs\SVC%2020191130%20NetBlendedYield.xlsx" TargetMode="External"/></Relationships>
</file>

<file path=xl/externalLinks/_rels/externalLink56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1%20November\NBYs\SVE%2020191130%20NetBlendedYield.xlsx" TargetMode="External"/></Relationships>
</file>

<file path=xl/externalLinks/_rels/externalLink56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1%20November\NBYs\SVF%2020191130%20NetBlendedYield.xlsx" TargetMode="External"/></Relationships>
</file>

<file path=xl/externalLinks/_rels/externalLink56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1%20November\NBYs\SVJ%2020191130%20NetBlendedYield.xlsx" TargetMode="External"/></Relationships>
</file>

<file path=xl/externalLinks/_rels/externalLink56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1%20November\NBYs\SVK%2020191130%20NetBlendedYield.xlsx" TargetMode="External"/></Relationships>
</file>

<file path=xl/externalLinks/_rels/externalLink56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1%20November\NBYs\SVL%2020191130%20NetBlendedYield.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Backup/2023/10%20October/NBY/SVN%2020231031%20NetBlendedYield.xlsx" TargetMode="External"/></Relationships>
</file>

<file path=xl/externalLinks/_rels/externalLink57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1%20November\NBYs\SVM%2020191130%20NetBlendedYield.xlsx" TargetMode="External"/></Relationships>
</file>

<file path=xl/externalLinks/_rels/externalLink57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1%20November\NBYs\SVN%2020191130%20NetBlendedYield.xlsx" TargetMode="External"/></Relationships>
</file>

<file path=xl/externalLinks/_rels/externalLink57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1%20November\NBYs\SVO%2020191130%20NetBlendedYield.xlsx" TargetMode="External"/></Relationships>
</file>

<file path=xl/externalLinks/_rels/externalLink57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1%20November\NBYs\SVQ%2020191130%20NetBlendedYield.xlsx" TargetMode="External"/></Relationships>
</file>

<file path=xl/externalLinks/_rels/externalLink57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1%20November\NBYs\SVU%2020191130%20NetBlendedYield.xlsx" TargetMode="External"/></Relationships>
</file>

<file path=xl/externalLinks/_rels/externalLink57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0%20October\NBYs\SVC%2020191031%20NetBlendedYield.xlsx" TargetMode="External"/></Relationships>
</file>

<file path=xl/externalLinks/_rels/externalLink57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0%20October\NBYs\SVE%2020191031%20NetBlendedYield.xlsx" TargetMode="External"/></Relationships>
</file>

<file path=xl/externalLinks/_rels/externalLink57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0%20October\NBYs\SVF%2020191031%20NetBlendedYield.xlsx" TargetMode="External"/></Relationships>
</file>

<file path=xl/externalLinks/_rels/externalLink57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0%20October\NBYs\SVJ%2020191031%20NetBlendedYield.xlsx" TargetMode="External"/></Relationships>
</file>

<file path=xl/externalLinks/_rels/externalLink57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0%20October\NBYs\SVK%2020191031%20NetBlendedYield.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Backup/2023/10%20October/NBY/SVO%2020231031%20NetBlendedYield.xlsx" TargetMode="External"/></Relationships>
</file>

<file path=xl/externalLinks/_rels/externalLink58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0%20October\NBYs\SVL%2020191031%20NetBlendedYield.xlsx" TargetMode="External"/></Relationships>
</file>

<file path=xl/externalLinks/_rels/externalLink58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0%20October\NBYs\SVM%2020191031%20NetBlendedYield.xlsx" TargetMode="External"/></Relationships>
</file>

<file path=xl/externalLinks/_rels/externalLink58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0%20October\NBYs\SVN%2020191031%20NetBlendedYield.xlsx" TargetMode="External"/></Relationships>
</file>

<file path=xl/externalLinks/_rels/externalLink58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0%20October\NBYs\SVO%2020191031%20NetBlendedYield.xlsx" TargetMode="External"/></Relationships>
</file>

<file path=xl/externalLinks/_rels/externalLink58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0%20October\NBYs\SVQ%2020191031%20NetBlendedYield.xlsx" TargetMode="External"/></Relationships>
</file>

<file path=xl/externalLinks/_rels/externalLink58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10%20October\NBYs\SVU%2020191031%20NetBlendedYield.xlsx" TargetMode="External"/></Relationships>
</file>

<file path=xl/externalLinks/_rels/externalLink58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9%20September\NBYs\SVC%2020190930%20NetBlendedYield.xlsx" TargetMode="External"/></Relationships>
</file>

<file path=xl/externalLinks/_rels/externalLink58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9%20September\NBYs\SVE%2020190930%20NetBlendedYield.xlsx" TargetMode="External"/></Relationships>
</file>

<file path=xl/externalLinks/_rels/externalLink58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9%20September\NBYs\SVF%2020190930%20NetBlendedYield.xlsx" TargetMode="External"/></Relationships>
</file>

<file path=xl/externalLinks/_rels/externalLink58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9%20September\NBYs\SVJ%2020190930%20NetBlendedYield.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Backup/2023/10%20October/NBY/SVQ%2020231031%20NetBlendedYield.xlsx" TargetMode="External"/></Relationships>
</file>

<file path=xl/externalLinks/_rels/externalLink59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9%20September\NBYs\SVK%2020190930%20NetBlendedYield.xlsx" TargetMode="External"/></Relationships>
</file>

<file path=xl/externalLinks/_rels/externalLink59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9%20September\NBYs\SVL%2020190930%20NetBlendedYield.xlsx" TargetMode="External"/></Relationships>
</file>

<file path=xl/externalLinks/_rels/externalLink59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9%20September\NBYs\SVM%2020190930%20NetBlendedYield.xlsx" TargetMode="External"/></Relationships>
</file>

<file path=xl/externalLinks/_rels/externalLink59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9%20September\NBYs\SVN%2020190930%20NetBlendedYield.xlsx" TargetMode="External"/></Relationships>
</file>

<file path=xl/externalLinks/_rels/externalLink59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9%20September\NBYs\SVO%2020190930%20NetBlendedYield.xlsx" TargetMode="External"/></Relationships>
</file>

<file path=xl/externalLinks/_rels/externalLink59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9%20September\NBYs\SVQ%2020190930%20NetBlendedYield.xlsx" TargetMode="External"/></Relationships>
</file>

<file path=xl/externalLinks/_rels/externalLink59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9%20September\NBYs\SVU%2020190930%20NetBlendedYield.xlsx" TargetMode="External"/></Relationships>
</file>

<file path=xl/externalLinks/_rels/externalLink59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8%20August\NBYs\SVC%2020190831%20NetBlendedYield.xlsx" TargetMode="External"/></Relationships>
</file>

<file path=xl/externalLinks/_rels/externalLink59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8%20August\NBYs\SVE%2020190831%20NetBlendedYield.xlsx" TargetMode="External"/></Relationships>
</file>

<file path=xl/externalLinks/_rels/externalLink59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8%20August\NBYs\SVF%2020190831%20NetBlendedYiel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ackup/2024/2%20February/NBY/SVK%2020240229%20NetBlendedYield.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Backup/2023/10%20October/NBY/SVU%2020231031%20NetBlendedYield.xlsx" TargetMode="External"/></Relationships>
</file>

<file path=xl/externalLinks/_rels/externalLink60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8%20August\NBYs\SVJ%2020190831%20NetBlendedYield.xlsx" TargetMode="External"/></Relationships>
</file>

<file path=xl/externalLinks/_rels/externalLink60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8%20August\NBYs\SVK%2020190831%20NetBlendedYield.xlsx" TargetMode="External"/></Relationships>
</file>

<file path=xl/externalLinks/_rels/externalLink60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8%20August\NBYs\SVL%2020190831%20NetBlendedYield.xlsx" TargetMode="External"/></Relationships>
</file>

<file path=xl/externalLinks/_rels/externalLink60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8%20August\NBYs\SVM%2020190831%20NetBlendedYield.xlsx" TargetMode="External"/></Relationships>
</file>

<file path=xl/externalLinks/_rels/externalLink60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8%20August\NBYs\SVN%2020190831%20NetBlendedYield.xlsx" TargetMode="External"/></Relationships>
</file>

<file path=xl/externalLinks/_rels/externalLink60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8%20August\NBYs\SVO%2020190831%20NetBlendedYield.xlsx" TargetMode="External"/></Relationships>
</file>

<file path=xl/externalLinks/_rels/externalLink60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8%20August\NBYs\SVQ%2020190831%20NetBlendedYield.xlsx" TargetMode="External"/></Relationships>
</file>

<file path=xl/externalLinks/_rels/externalLink60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8%20August\NBYs\SVU%2020190831%20NetBlendedYield.xlsx" TargetMode="External"/></Relationships>
</file>

<file path=xl/externalLinks/_rels/externalLink60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7%20July\NBYs\SVC%2020190731%20NetBlendedYield.xlsx" TargetMode="External"/></Relationships>
</file>

<file path=xl/externalLinks/_rels/externalLink60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7%20July\NBYs\SVE%2020190731%20NetBlendedYield.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Backup/2023/9%20September/NBY/SVW%2020230930%20NetBlendedYield.xlsx" TargetMode="External"/></Relationships>
</file>

<file path=xl/externalLinks/_rels/externalLink61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7%20July\NBYs\SVF%2020190731%20NetBlendedYield.xlsx" TargetMode="External"/></Relationships>
</file>

<file path=xl/externalLinks/_rels/externalLink61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7%20July\NBYs\SVJ%2020190731%20NetBlendedYield.xlsx" TargetMode="External"/></Relationships>
</file>

<file path=xl/externalLinks/_rels/externalLink61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7%20July\NBYs\SVK%2020190731%20NetBlendedYield.xlsx" TargetMode="External"/></Relationships>
</file>

<file path=xl/externalLinks/_rels/externalLink61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7%20July\NBYs\SVL%2020190731%20NetBlendedYield.xlsx" TargetMode="External"/></Relationships>
</file>

<file path=xl/externalLinks/_rels/externalLink61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7%20July\NBYs\SVM%2020190731%20NetBlendedYield.xlsx" TargetMode="External"/></Relationships>
</file>

<file path=xl/externalLinks/_rels/externalLink61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7%20July\NBYs\SVN%2020190731%20NetBlendedYield.xlsx" TargetMode="External"/></Relationships>
</file>

<file path=xl/externalLinks/_rels/externalLink61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7%20July\NBYs\SVO%2020190731%20NetBlendedYield.xlsx" TargetMode="External"/></Relationships>
</file>

<file path=xl/externalLinks/_rels/externalLink61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7%20July\NBYs\SVQ%2020190731%20NetBlendedYield.xlsx" TargetMode="External"/></Relationships>
</file>

<file path=xl/externalLinks/_rels/externalLink61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7%20July\NBYs\SVU%2020190731%20NetBlendedYield.xlsx" TargetMode="External"/></Relationships>
</file>

<file path=xl/externalLinks/_rels/externalLink61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6%20June\NBYs\SVC%2020190630%20NetBlendedYield.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Backup/2023/9%20September/NBY/SVC%2020230930%20NetBlendedYield.xlsx" TargetMode="External"/></Relationships>
</file>

<file path=xl/externalLinks/_rels/externalLink62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6%20June\NBYs\SVE%2020190630%20NetBlendedYield.xlsx" TargetMode="External"/></Relationships>
</file>

<file path=xl/externalLinks/_rels/externalLink621.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6%20June\NBYs\SVF%2020190630%20NetBlendedYield.xlsx" TargetMode="External"/></Relationships>
</file>

<file path=xl/externalLinks/_rels/externalLink622.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6%20June\NBYs\SVJ%2020190630%20NetBlendedYield.xlsx" TargetMode="External"/></Relationships>
</file>

<file path=xl/externalLinks/_rels/externalLink623.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6%20June\NBYs\SVK%2020190630%20NetBlendedYield.xlsx" TargetMode="External"/></Relationships>
</file>

<file path=xl/externalLinks/_rels/externalLink624.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6%20June\NBYs\SVL%2020190630%20NetBlendedYield.xlsx" TargetMode="External"/></Relationships>
</file>

<file path=xl/externalLinks/_rels/externalLink625.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6%20June\NBYs\SVM%2020190630%20NetBlendedYield.xlsx" TargetMode="External"/></Relationships>
</file>

<file path=xl/externalLinks/_rels/externalLink626.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6%20June\NBYs\SVN%2020190630%20NetBlendedYield.xlsx" TargetMode="External"/></Relationships>
</file>

<file path=xl/externalLinks/_rels/externalLink627.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6%20June\NBYs\SVO%2020190630%20NetBlendedYield.xlsx" TargetMode="External"/></Relationships>
</file>

<file path=xl/externalLinks/_rels/externalLink628.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6%20June\NBYs\SVQ%2020190630%20NetBlendedYield.xlsx" TargetMode="External"/></Relationships>
</file>

<file path=xl/externalLinks/_rels/externalLink629.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Client%20Reporting\SRFs%20for%20Website\Backup\2019\6%20June\NBYs\SVU%2020190630%20NetBlendedYield.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Backup/2023/9%20September/NBY/SVE%2020230930%20NetBlendedYield.xlsx" TargetMode="External"/></Relationships>
</file>

<file path=xl/externalLinks/_rels/externalLink630.xml.rels><?xml version="1.0" encoding="UTF-8" standalone="yes"?>
<Relationships xmlns="http://schemas.openxmlformats.org/package/2006/relationships"><Relationship Id="rId1" Type="http://schemas.openxmlformats.org/officeDocument/2006/relationships/externalLinkPath" Target="file:///\\tsnas-groups.wellsfargo.com\ITS_Groups\Groups\Galliard\Shared\REPORTING\Performance%20Reporting\Jennifer%20W\Monthly%20Performance.xls" TargetMode="External"/></Relationships>
</file>

<file path=xl/externalLinks/_rels/externalLink631.xml.rels><?xml version="1.0" encoding="UTF-8" standalone="yes"?>
<Relationships xmlns="http://schemas.openxmlformats.org/package/2006/relationships"><Relationship Id="rId1" Type="http://schemas.openxmlformats.org/officeDocument/2006/relationships/externalLinkPath" Target="file:///\\tsnas-groups.wellsfargo.com\its_groups\Galliard\Shared\REPORTING\Performance%20Reporting\Jennifer%20W\Monthly%20Performanc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Backup/2023/9%20September/NBY/SVF%2020230930%20NetBlendedYield.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Backup/2023/9%20September/NBY/SVJ%2020230930%20NetBlendedYield.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Backup/2023/9%20September/NBY/SVK%2020230930%20NetBlendedYield.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Backup/2023/9%20September/NBY/SVL%2020230930%20NetBlendedYield.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Backup/2023/9%20September/NBY/SVM%2020230930%20NetBlendedYield.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Backup/2023/9%20September/NBY/SVN%2020230930%20NetBlendedYiel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ackup/2024/2%20February/NBY/SVL%2020240229%20NetBlendedYield.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Backup/2023/9%20September/NBY/SVO%2020230930%20NetBlendedYield.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Backup/2023/9%20September/NBY/SVQ%2020230930%20NetBlendedYield.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Backup/2023/9%20September/NBY/SVU%2020230930%20NetBlendedYield.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Backup/2023/8%20August/NBY/SVW%2020230831%20NetBlendedYield.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Backup/2023/8%20August/NBY/SVC%2020230831%20NetBlendedYiel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Backup/2023/8%20August/NBY/SVE%2020230831%20NetBlendedYield.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Backup/2023/8%20August/NBY/SVF%2020230831%20NetBlendedYield.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Backup/2023/8%20August/NBY/SVJ%2020230831%20NetBlendedYield.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Backup/2023/8%20August/NBY/SVK%2020230831%20NetBlendedYield.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Backup/2023/8%20August/NBY/SVL%2020230831%20NetBlendedYiel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ackup/2024/2%20February/NBY/SVM%2020240229%20NetBlendedYield.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ackup/2023/8%20August/NBY/SVM%2020230831%20NetBlendedYield.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Backup/2023/8%20August/NBY/SVN%2020230831%20NetBlendedYield.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Backup/2023/8%20August/NBY/SVO%2020230831%20NetBlendedYield.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Backup/2023/8%20August/NBY/SVQ%2020230831%20NetBlendedYield.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Backup/2023/8%20August/NBY/SVU%2020230831%20NetBlendedYield.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Backup/2023/7.%20July/NBY/SVW%2020230731%20NetBlendedYield.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Backup/2023/7.%20July/NBY/SVC%2020230731%20NetBlendedYield.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Backup/2023/7.%20July/NBY/SVE%2020230731%20NetBlendedYield.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Backup/2023/7.%20July/NBY/SVF%2020230731%20NetBlendedYield.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Backup/2023/7.%20July/NBY/SVJ%2020230731%20NetBlendedYiel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Backup/2024/2%20February/NBY/SVN%2020240229%20NetBlendedYield.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Backup/2023/7.%20July/NBY/SVK%2020230731%20NetBlendedYiel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Backup/2023/7.%20July/NBY/SVL%2020230731%20NetBlendedYield.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Backup/2023/7.%20July/NBY/SVM%2020230731%20NetBlendedYiel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Backup/2023/7.%20July/NBY/SVN%2020230731%20NetBlendedYiel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Backup/2023/7.%20July/NBY/SVO%2020230731%20NetBlendedYiel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Backup/2023/7.%20July/NBY/SVQ%2020230731%20NetBlendedYield.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Backup/2023/7.%20July/NBY/SVU%2020230731%20NetBlendedYield.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Backup/2023/6.%20June/NBY/SVW%2020230630%20NetBlendedYield.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Backup/2023/6.%20June/NBY/SVC%2020230630%20NetBlendedYield.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Backup/2023/6.%20June/NBY/SVE%2020230630%20NetBlendedYie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1">
          <cell r="F21">
            <v>3.0989593138333198E-2</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2.7447003750523599E-2</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2.4574723483445401E-2</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2.1574723483445399E-2</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2.3574723483445501E-2</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2.1574723483445399E-2</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2.4074723483445401E-2</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1.90747234834454E-2</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2.5074723483445398E-2</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2.70747234834454E-2</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2.5074723483445398E-2</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2.8901199922265398E-2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2.9447003750523601E-2</v>
          </cell>
        </row>
      </sheetData>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2.68146527207444E-2</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2.7314652720744299E-2</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2.4814652720744301E-2</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2.1814652720744301E-2</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2.3819174343413699E-2</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2.18191743434137E-2</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2.43146527207443E-2</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1.9314652720744299E-2</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2.53191743434137E-2</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2.7314652720744299E-2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2.7447003750523599E-2</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2.5314652720744301E-2</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VW Net Blended Yield"/>
    </sheetNames>
    <sheetDataSet>
      <sheetData sheetId="0">
        <row r="20">
          <cell r="F20">
            <v>2.7591418455106299E-2</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2.5504700256562499E-2</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2.6004700256562398E-2</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VF Net Blended Yield"/>
    </sheetNames>
    <sheetDataSet>
      <sheetData sheetId="0">
        <row r="20">
          <cell r="F20">
            <v>2.35047002565625E-2</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2.0504700256562501E-2</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2.2504700256562499E-2</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2.0504700256562501E-2</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2.30047002565625E-2</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VN Net Blended Yield"/>
    </sheetNames>
    <sheetDataSet>
      <sheetData sheetId="0">
        <row r="20">
          <cell r="F20">
            <v>1.8004700256562499E-2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1">
          <cell r="F21">
            <v>2.9798306866148899E-2</v>
          </cell>
        </row>
      </sheetData>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2.4004700256562501E-2</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VQ Net Blended Yield"/>
    </sheetNames>
    <sheetDataSet>
      <sheetData sheetId="0">
        <row r="20">
          <cell r="F20">
            <v>2.6004700256562398E-2</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2.4004700256562501E-2</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2.7461037929111101E-2</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2.53739202541939E-2</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efreshError="1">
        <row r="20">
          <cell r="F20">
            <v>2.58739202541939E-2</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2.3373920254193901E-2</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2.0373920254193899E-2</v>
          </cell>
        </row>
      </sheetData>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2.2373920254193901E-2</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2.0373920254193899E-2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2.7760313798146599E-2</v>
          </cell>
        </row>
      </sheetData>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2.2873920254193901E-2</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1.78739202541939E-2</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2.3873920254193898E-2</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2.58739202541939E-2</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2.3873920254193898E-2</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2.72247312057179E-2</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2.5170710250686502E-2</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2.5670710250686499E-2</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2.31707102506865E-2</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2.0170710250686501E-2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2.82603137981466E-2</v>
          </cell>
        </row>
      </sheetData>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2.2170710250686499E-2</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2.0170710250686501E-2</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2.26707102506865E-2</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1.7670710250686499E-2</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2.36707102506865E-2</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2.5670710250686499E-2</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2.36707102506865E-2</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2.5523269815641899E-2</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2.3469452231384798E-2</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2.3969452231384799E-2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2.5760313798146601E-2</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2.14694522313848E-2</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1.8469452231384801E-2</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2.0469452231384799E-2</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1.8469452231384801E-2</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2.09694522313848E-2</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1.5969452231384799E-2</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2.1969452231384801E-2</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2.3969452231384799E-2</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2.1969452231384801E-2</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2.5006144781846502E-2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2.2760313798146602E-2</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2.2950783824286801E-2</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2.3450783824286801E-2</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2.0950783824286799E-2</v>
          </cell>
        </row>
      </sheetData>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1.79507838242868E-2</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1.9950783824286802E-2</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1.79507838242868E-2</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2.0450783824286799E-2</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1.5450783824286799E-2</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2.14507838242868E-2</v>
          </cell>
        </row>
      </sheetData>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2.3450783824286801E-2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2.47603137981466E-2</v>
          </cell>
        </row>
      </sheetData>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2.14507838242868E-2</v>
          </cell>
        </row>
      </sheetData>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2.5011348899973401E-2</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2.2953239974672201E-2</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2.3453239974672201E-2</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2.0953239974672199E-2</v>
          </cell>
        </row>
      </sheetData>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1.79532399746722E-2</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1.9953239974672202E-2</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1.79532399746722E-2</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2.0453239974672199E-2</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1.5453239974672199E-2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2.2760313798146501E-2</v>
          </cell>
        </row>
      </sheetData>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2.14532399746722E-2</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2.3453239974672201E-2</v>
          </cell>
        </row>
      </sheetData>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2.14532399746722E-2</v>
          </cell>
        </row>
      </sheetData>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2.3820812412602602E-2</v>
          </cell>
        </row>
      </sheetData>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2.1764487067800899E-2</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2.22644870678009E-2</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1.9764487067800901E-2</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1.6764487067800898E-2</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1.87644870678009E-2</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1.6764487067800898E-2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1">
          <cell r="F21">
            <v>2.8947003750523701E-2</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2.52603137981465E-2</v>
          </cell>
        </row>
      </sheetData>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1.9264487067800901E-2</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1.42644870678009E-2</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2.0264487067800901E-2</v>
          </cell>
        </row>
      </sheetData>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2.22644870678009E-2</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2.0264487067800901E-2</v>
          </cell>
        </row>
      </sheetData>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2.2337146049756298E-2</v>
          </cell>
        </row>
      </sheetData>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2.0281260153923199E-2</v>
          </cell>
        </row>
      </sheetData>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2.0781260153923099E-2</v>
          </cell>
        </row>
      </sheetData>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1.8281260153923101E-2</v>
          </cell>
        </row>
      </sheetData>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1.52812601539231E-2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2.0260313798146499E-2</v>
          </cell>
        </row>
      </sheetData>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1.72812601539231E-2</v>
          </cell>
        </row>
      </sheetData>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1.52812601539231E-2</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1.77812601539231E-2</v>
          </cell>
        </row>
      </sheetData>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1.2781260153923101E-2</v>
          </cell>
        </row>
      </sheetData>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1.8781260153923101E-2</v>
          </cell>
        </row>
      </sheetData>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2.0781260153923099E-2</v>
          </cell>
        </row>
      </sheetData>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1.8781260153923101E-2</v>
          </cell>
        </row>
      </sheetData>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2.1971248055683699E-2</v>
          </cell>
        </row>
      </sheetData>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1.9912083264367001E-2</v>
          </cell>
        </row>
      </sheetData>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2.0412083264367002E-2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2.6260313798146601E-2</v>
          </cell>
        </row>
      </sheetData>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1.7912083264366999E-2</v>
          </cell>
        </row>
      </sheetData>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1.4912083264367E-2</v>
          </cell>
        </row>
      </sheetData>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1.6912083264366998E-2</v>
          </cell>
        </row>
      </sheetData>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1.4912083264367E-2</v>
          </cell>
        </row>
      </sheetData>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1.7412083264366999E-2</v>
          </cell>
        </row>
      </sheetData>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1.2412083264367E-2</v>
          </cell>
        </row>
      </sheetData>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1.8412083264367E-2</v>
          </cell>
        </row>
      </sheetData>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2.0412083264367002E-2</v>
          </cell>
        </row>
      </sheetData>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1.8412083264367E-2</v>
          </cell>
        </row>
      </sheetData>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2.06077927572446E-2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2.82603137981466E-2</v>
          </cell>
        </row>
      </sheetData>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1.8549043894923199E-2</v>
          </cell>
        </row>
      </sheetData>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1.90490438949232E-2</v>
          </cell>
        </row>
      </sheetData>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1.6549043894923201E-2</v>
          </cell>
        </row>
      </sheetData>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1.35490438949232E-2</v>
          </cell>
        </row>
      </sheetData>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1.55490438949232E-2</v>
          </cell>
        </row>
      </sheetData>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1.35490438949232E-2</v>
          </cell>
        </row>
      </sheetData>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1.60490438949232E-2</v>
          </cell>
        </row>
      </sheetData>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1.1049043894923199E-2</v>
          </cell>
        </row>
      </sheetData>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1.7049043894923201E-2</v>
          </cell>
        </row>
      </sheetData>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1.90490438949232E-2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2.6260313798146501E-2</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1.7049043894923201E-2</v>
          </cell>
        </row>
      </sheetData>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1.97680769615293E-2</v>
          </cell>
        </row>
      </sheetData>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1.7701517354724899E-2</v>
          </cell>
        </row>
      </sheetData>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1.8201517354724899E-2</v>
          </cell>
        </row>
      </sheetData>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1.57015173547249E-2</v>
          </cell>
        </row>
      </sheetData>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1.2701517354724899E-2</v>
          </cell>
        </row>
      </sheetData>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1.4700218575701E-2</v>
          </cell>
        </row>
      </sheetData>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1.2698706970909E-2</v>
          </cell>
        </row>
      </sheetData>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1.52000549789613E-2</v>
          </cell>
        </row>
      </sheetData>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1.0201517354724901E-2</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1">
          <cell r="F21">
            <v>2.9123043662044001E-2</v>
          </cell>
        </row>
      </sheetData>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1.61906251017837E-2</v>
          </cell>
        </row>
      </sheetData>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1.8201517354724899E-2</v>
          </cell>
        </row>
      </sheetData>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1.6201517354724901E-2</v>
          </cell>
        </row>
      </sheetData>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1.91659861254052E-2</v>
          </cell>
        </row>
      </sheetData>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1.7126164805832698E-2</v>
          </cell>
        </row>
      </sheetData>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1.76251617766074E-2</v>
          </cell>
        </row>
      </sheetData>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1.50072284336542E-2</v>
          </cell>
        </row>
      </sheetData>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1.20784098768942E-2</v>
          </cell>
        </row>
      </sheetData>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1.40637863819707E-2</v>
          </cell>
        </row>
      </sheetData>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1.2010282492142499E-2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2.7076198121038099E-2</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1.46214227212228E-2</v>
          </cell>
        </row>
      </sheetData>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9.4545986441487394E-3</v>
          </cell>
        </row>
      </sheetData>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1.53163105480098E-2</v>
          </cell>
        </row>
      </sheetData>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1.7623539385617899E-2</v>
          </cell>
        </row>
      </sheetData>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1.55855425432492E-2</v>
          </cell>
        </row>
      </sheetData>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1.8837656056942102E-2</v>
          </cell>
        </row>
      </sheetData>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1.67978907891322E-2</v>
          </cell>
        </row>
      </sheetData>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1.7296887758469201E-2</v>
          </cell>
        </row>
      </sheetData>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1.46766110312161E-2</v>
          </cell>
        </row>
      </sheetData>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1.1749755032450701E-2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2.7576198121038099E-2</v>
          </cell>
        </row>
      </sheetData>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1.37362346906552E-2</v>
          </cell>
        </row>
      </sheetData>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1.1680148747174501E-2</v>
          </cell>
        </row>
      </sheetData>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1.4293197918648399E-2</v>
          </cell>
        </row>
      </sheetData>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9.12899009462694E-3</v>
          </cell>
        </row>
      </sheetData>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1.49829071526847E-2</v>
          </cell>
        </row>
      </sheetData>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1.72952417740951E-2</v>
          </cell>
        </row>
      </sheetData>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1.5256471212193199E-2</v>
          </cell>
        </row>
      </sheetData>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1.9081585097419699E-2</v>
          </cell>
        </row>
      </sheetData>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1.70419103290438E-2</v>
          </cell>
        </row>
      </sheetData>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1.7540912140089598E-2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2.5076198121038101E-2</v>
          </cell>
        </row>
      </sheetData>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1.4918737304197099E-2</v>
          </cell>
        </row>
      </sheetData>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1.1994593736638399E-2</v>
          </cell>
        </row>
      </sheetData>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1.39812266000477E-2</v>
          </cell>
        </row>
      </sheetData>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1.19265600311232E-2</v>
          </cell>
        </row>
      </sheetData>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1.45372440330805E-2</v>
          </cell>
        </row>
      </sheetData>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9.3742748681544599E-3</v>
          </cell>
        </row>
      </sheetData>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1.52315792801874E-2</v>
          </cell>
        </row>
      </sheetData>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1.75392820114042E-2</v>
          </cell>
        </row>
      </sheetData>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1.55004132340397E-2</v>
          </cell>
        </row>
      </sheetData>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1.8807788436923701E-2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2.2076198121038101E-2</v>
          </cell>
        </row>
      </sheetData>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1.6768117810048899E-2</v>
          </cell>
        </row>
      </sheetData>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1.7267097906382999E-2</v>
          </cell>
        </row>
      </sheetData>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1.46464943911275E-2</v>
          </cell>
        </row>
      </sheetData>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1.1720375803754001E-2</v>
          </cell>
        </row>
      </sheetData>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1.3711478759265599E-2</v>
          </cell>
        </row>
      </sheetData>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1.1654115946901101E-2</v>
          </cell>
        </row>
      </sheetData>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1.4263459998307399E-2</v>
          </cell>
        </row>
      </sheetData>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9.0894565527604894E-3</v>
          </cell>
        </row>
      </sheetData>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1.49718988202586E-2</v>
          </cell>
        </row>
      </sheetData>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1.72654990756082E-2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2.9447003750523601E-2</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2.40761981210381E-2</v>
          </cell>
        </row>
      </sheetData>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1.5226513970885499E-2</v>
          </cell>
        </row>
      </sheetData>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1.8757953515966701E-2</v>
          </cell>
        </row>
      </sheetData>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1.6718310877517999E-2</v>
          </cell>
        </row>
      </sheetData>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1.7217263400347401E-2</v>
          </cell>
        </row>
      </sheetData>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1.4592779754298299E-2</v>
          </cell>
        </row>
      </sheetData>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1.16705790360054E-2</v>
          </cell>
        </row>
      </sheetData>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1.3660605504991499E-2</v>
          </cell>
        </row>
      </sheetData>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1.1594961273852299E-2</v>
          </cell>
        </row>
      </sheetData>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1.42136187905082E-2</v>
          </cell>
        </row>
      </sheetData>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9.0530839121502303E-3</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2.2076198121038101E-2</v>
          </cell>
        </row>
      </sheetData>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1.49238395658763E-2</v>
          </cell>
        </row>
      </sheetData>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1.72156243282796E-2</v>
          </cell>
        </row>
      </sheetData>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1.51761990153767E-2</v>
          </cell>
        </row>
      </sheetData>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1.8665674100630299E-2</v>
          </cell>
        </row>
      </sheetData>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1.66260649444449E-2</v>
          </cell>
        </row>
      </sheetData>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1.7125036402223001E-2</v>
          </cell>
        </row>
      </sheetData>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1.44992345356932E-2</v>
          </cell>
        </row>
      </sheetData>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1.1578450501827899E-2</v>
          </cell>
        </row>
      </sheetData>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1.35678139684079E-2</v>
          </cell>
        </row>
      </sheetData>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1.1508609742746499E-2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2.45761981210381E-2</v>
          </cell>
        </row>
      </sheetData>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1.4121334830293099E-2</v>
          </cell>
        </row>
      </sheetData>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8.9537907026947007E-3</v>
          </cell>
        </row>
      </sheetData>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1.4831285510476499E-2</v>
          </cell>
        </row>
      </sheetData>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1.7123345407229401E-2</v>
          </cell>
        </row>
      </sheetData>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1.50843851823853E-2</v>
          </cell>
        </row>
      </sheetData>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1.8760426630976101E-2</v>
          </cell>
        </row>
      </sheetData>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1.6720960598870901E-2</v>
          </cell>
        </row>
      </sheetData>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1.7219886764210001E-2</v>
          </cell>
        </row>
      </sheetData>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1.46053640407172E-2</v>
          </cell>
        </row>
      </sheetData>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1.1674823756238101E-2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1.9576198121038099E-2</v>
          </cell>
        </row>
      </sheetData>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1.36648945632823E-2</v>
          </cell>
        </row>
      </sheetData>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1.1600753623297501E-2</v>
          </cell>
        </row>
      </sheetData>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1.42166181489338E-2</v>
          </cell>
        </row>
      </sheetData>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9.0490868896875905E-3</v>
          </cell>
        </row>
      </sheetData>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1.49362286404388E-2</v>
          </cell>
        </row>
      </sheetData>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1.7218311118396699E-2</v>
          </cell>
        </row>
      </sheetData>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1.5180102752169199E-2</v>
          </cell>
        </row>
      </sheetData>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1.94416436343459E-2</v>
          </cell>
        </row>
      </sheetData>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1.7402188061911E-2</v>
          </cell>
        </row>
      </sheetData>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1.7901085652241501E-2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2.5576198121038101E-2</v>
          </cell>
        </row>
      </sheetData>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1.5287252579749999E-2</v>
          </cell>
        </row>
      </sheetData>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1.23571412837106E-2</v>
          </cell>
        </row>
      </sheetData>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1.4346272439078199E-2</v>
          </cell>
        </row>
      </sheetData>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1.2284595104019301E-2</v>
          </cell>
        </row>
      </sheetData>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1.48979240873107E-2</v>
          </cell>
        </row>
      </sheetData>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9.7264706160576E-3</v>
          </cell>
        </row>
      </sheetData>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1.56203374770138E-2</v>
          </cell>
        </row>
      </sheetData>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1.7899673122395401E-2</v>
          </cell>
        </row>
      </sheetData>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1.5862828360657999E-2</v>
          </cell>
        </row>
      </sheetData>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1.9198679281290602E-2</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2.7576198121038099E-2</v>
          </cell>
        </row>
      </sheetData>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1.7159238230820301E-2</v>
          </cell>
        </row>
      </sheetData>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1.7658177219936198E-2</v>
          </cell>
        </row>
      </sheetData>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1.5044475599005199E-2</v>
          </cell>
        </row>
      </sheetData>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1.21156491583471E-2</v>
          </cell>
        </row>
      </sheetData>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1.41028856696342E-2</v>
          </cell>
        </row>
      </sheetData>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1.20393847836063E-2</v>
          </cell>
        </row>
      </sheetData>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1.46550103779857E-2</v>
          </cell>
        </row>
      </sheetData>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9.4822376261364597E-3</v>
          </cell>
        </row>
      </sheetData>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1.5458409039293301E-2</v>
          </cell>
        </row>
      </sheetData>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1.7656872333624601E-2</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2.5576198121038101E-2</v>
          </cell>
        </row>
      </sheetData>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1.5618984223231901E-2</v>
          </cell>
        </row>
      </sheetData>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1.90613884265921E-2</v>
          </cell>
        </row>
      </sheetData>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1.7021943845284299E-2</v>
          </cell>
        </row>
      </sheetData>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1.75208895210523E-2</v>
          </cell>
        </row>
      </sheetData>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1.49081100688021E-2</v>
          </cell>
        </row>
      </sheetData>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1.1982493458777801E-2</v>
          </cell>
        </row>
      </sheetData>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1.39660407834941E-2</v>
          </cell>
        </row>
      </sheetData>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1.1901775646674301E-2</v>
          </cell>
        </row>
      </sheetData>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1.4517650625562199E-2</v>
          </cell>
        </row>
      </sheetData>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9.3463706014299801E-3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VW Net Blended Yield"/>
    </sheetNames>
    <sheetDataSet>
      <sheetData sheetId="0">
        <row r="21">
          <cell r="F21">
            <v>2.9596767866156198E-2</v>
          </cell>
        </row>
      </sheetData>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1.5324933673865899E-2</v>
          </cell>
        </row>
      </sheetData>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1.7519569636330001E-2</v>
          </cell>
        </row>
      </sheetData>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1.5481502201796799E-2</v>
          </cell>
        </row>
      </sheetData>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1.9014273121069802E-2</v>
          </cell>
        </row>
      </sheetData>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1.69748370640696E-2</v>
          </cell>
        </row>
      </sheetData>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1.7473790043954999E-2</v>
          </cell>
        </row>
      </sheetData>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1.48590338721889E-2</v>
          </cell>
        </row>
      </sheetData>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1.19360672582298E-2</v>
          </cell>
        </row>
      </sheetData>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1.39191046068892E-2</v>
          </cell>
        </row>
      </sheetData>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1.18565765473812E-2</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2.7544712382413801E-2</v>
          </cell>
        </row>
      </sheetData>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1.4470594535809501E-2</v>
          </cell>
        </row>
      </sheetData>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9.3133479534581801E-3</v>
          </cell>
        </row>
      </sheetData>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1.5282521288935799E-2</v>
          </cell>
        </row>
      </sheetData>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1.7472459450637301E-2</v>
          </cell>
        </row>
      </sheetData>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1.54340634987965E-2</v>
          </cell>
        </row>
      </sheetData>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1.9253131935113299E-2</v>
          </cell>
        </row>
      </sheetData>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1.7213869791547601E-2</v>
          </cell>
        </row>
      </sheetData>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1.7712790671418899E-2</v>
          </cell>
        </row>
      </sheetData>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1.5115076519404099E-2</v>
          </cell>
        </row>
      </sheetData>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1.2174961941784501E-2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2.8044712382413801E-2</v>
          </cell>
        </row>
      </sheetData>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1.41587602956417E-2</v>
          </cell>
        </row>
      </sheetData>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1.2101861735307501E-2</v>
          </cell>
        </row>
      </sheetData>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1.47097209270591E-2</v>
          </cell>
        </row>
      </sheetData>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9.5563037653816196E-3</v>
          </cell>
        </row>
      </sheetData>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1.5522403751017501E-2</v>
          </cell>
        </row>
      </sheetData>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1.77114970880063E-2</v>
          </cell>
        </row>
      </sheetData>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1.5673102053870801E-2</v>
          </cell>
        </row>
      </sheetData>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1.9185731246391901E-2</v>
          </cell>
        </row>
      </sheetData>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1.71464938970519E-2</v>
          </cell>
        </row>
      </sheetData>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1.76454032193675E-2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1">
          <cell r="F21">
            <v>2.6947003750523599E-2</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2.5544712382413799E-2</v>
          </cell>
        </row>
      </sheetData>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1.50488301265324E-2</v>
          </cell>
        </row>
      </sheetData>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1.2107697725544E-2</v>
          </cell>
        </row>
      </sheetData>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1.4089507768164001E-2</v>
          </cell>
        </row>
      </sheetData>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1.20322859148865E-2</v>
          </cell>
        </row>
      </sheetData>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1.46423855031469E-2</v>
          </cell>
        </row>
      </sheetData>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9.4908122538334694E-3</v>
          </cell>
        </row>
      </sheetData>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1.5457288361290801E-2</v>
          </cell>
        </row>
      </sheetData>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1.7644233147083799E-2</v>
          </cell>
        </row>
      </sheetData>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1.5605646697398E-2</v>
          </cell>
        </row>
      </sheetData>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2.1614234265859698E-2</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2.25447123824138E-2</v>
          </cell>
        </row>
      </sheetData>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1.9585037822661099E-2</v>
          </cell>
        </row>
      </sheetData>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2.0083991069242201E-2</v>
          </cell>
        </row>
      </sheetData>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1.7471560413334499E-2</v>
          </cell>
        </row>
      </sheetData>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1.45469043112522E-2</v>
          </cell>
        </row>
      </sheetData>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1.65384901165611E-2</v>
          </cell>
        </row>
      </sheetData>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1.4491536860099101E-2</v>
          </cell>
        </row>
      </sheetData>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1.70812894459017E-2</v>
          </cell>
        </row>
      </sheetData>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1.19290315420102E-2</v>
          </cell>
        </row>
      </sheetData>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1.7910126944585599E-2</v>
          </cell>
        </row>
      </sheetData>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2.0082919157726999E-2</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2.4544712382413899E-2</v>
          </cell>
        </row>
      </sheetData>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1.8048931776218999E-2</v>
          </cell>
        </row>
      </sheetData>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2.1187652001955298E-2</v>
          </cell>
        </row>
      </sheetData>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1.9148245698108E-2</v>
          </cell>
        </row>
      </sheetData>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1.9647180159790299E-2</v>
          </cell>
        </row>
      </sheetData>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1.7035960256276801E-2</v>
          </cell>
        </row>
      </sheetData>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1.4112609166173301E-2</v>
          </cell>
        </row>
      </sheetData>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1.6102882829450299E-2</v>
          </cell>
        </row>
      </sheetData>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1.40523367646813E-2</v>
          </cell>
        </row>
      </sheetData>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1.6644523850676999E-2</v>
          </cell>
        </row>
      </sheetData>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1.1486029042268199E-2</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2.25447123824138E-2</v>
          </cell>
        </row>
      </sheetData>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1.7479962223057099E-2</v>
          </cell>
        </row>
      </sheetData>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1.9646102138437101E-2</v>
          </cell>
        </row>
      </sheetData>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1.7612074615385599E-2</v>
          </cell>
        </row>
      </sheetData>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2.2256178773957799E-2</v>
          </cell>
        </row>
      </sheetData>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2.0216791219425798E-2</v>
          </cell>
        </row>
      </sheetData>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2.0715762569946901E-2</v>
          </cell>
        </row>
      </sheetData>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1.81049008405001E-2</v>
          </cell>
        </row>
      </sheetData>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1.51837164925114E-2</v>
          </cell>
        </row>
      </sheetData>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1.7170914396843099E-2</v>
          </cell>
        </row>
      </sheetData>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1.51227067326738E-2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2.5044712382413799E-2</v>
          </cell>
        </row>
      </sheetData>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1.7713108304340801E-2</v>
          </cell>
        </row>
      </sheetData>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1.2563646669500401E-2</v>
          </cell>
        </row>
      </sheetData>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1.85531201818031E-2</v>
          </cell>
        </row>
      </sheetData>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2.0714913859410999E-2</v>
          </cell>
        </row>
      </sheetData>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1.8680779852403202E-2</v>
          </cell>
        </row>
      </sheetData>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2.34402396292527E-2</v>
          </cell>
        </row>
      </sheetData>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2.1400841982363399E-2</v>
          </cell>
        </row>
      </sheetData>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2.1899666068882499E-2</v>
          </cell>
        </row>
      </sheetData>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1.9286944834828301E-2</v>
          </cell>
        </row>
      </sheetData>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1.6367581921919502E-2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2.0044712382413801E-2</v>
          </cell>
        </row>
      </sheetData>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1.8353094028620801E-2</v>
          </cell>
        </row>
      </sheetData>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1.6300728297644201E-2</v>
          </cell>
        </row>
      </sheetData>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1.8897074572077101E-2</v>
          </cell>
        </row>
      </sheetData>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1.37396993654648E-2</v>
          </cell>
        </row>
      </sheetData>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1.9739339887291901E-2</v>
          </cell>
        </row>
      </sheetData>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2.1898952584300201E-2</v>
          </cell>
        </row>
      </sheetData>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1.9864205090563702E-2</v>
          </cell>
        </row>
      </sheetData>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2.37727578328959E-2</v>
          </cell>
        </row>
      </sheetData>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2.17333732333608E-2</v>
          </cell>
        </row>
      </sheetData>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2.2232133864876099E-2</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2.60447123824138E-2</v>
          </cell>
        </row>
      </sheetData>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1.9618846858987501E-2</v>
          </cell>
        </row>
      </sheetData>
    </sheetDataSet>
  </externalBook>
</externalLink>
</file>

<file path=xl/externalLinks/externalLink4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1.66991173580858E-2</v>
          </cell>
        </row>
      </sheetData>
    </sheetDataSet>
  </externalBook>
</externalLink>
</file>

<file path=xl/externalLinks/externalLink4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1.8684152232254898E-2</v>
          </cell>
        </row>
      </sheetData>
    </sheetDataSet>
  </externalBook>
</externalLink>
</file>

<file path=xl/externalLinks/externalLink4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1.6632555347854301E-2</v>
          </cell>
        </row>
      </sheetData>
    </sheetDataSet>
  </externalBook>
</externalLink>
</file>

<file path=xl/externalLinks/externalLink4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1.9229588809916098E-2</v>
          </cell>
        </row>
      </sheetData>
    </sheetDataSet>
  </externalBook>
</externalLink>
</file>

<file path=xl/externalLinks/externalLink4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1.4072982201087301E-2</v>
          </cell>
        </row>
      </sheetData>
    </sheetDataSet>
  </externalBook>
</externalLink>
</file>

<file path=xl/externalLinks/externalLink4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2.0071322770853401E-2</v>
          </cell>
        </row>
      </sheetData>
    </sheetDataSet>
  </externalBook>
</externalLink>
</file>

<file path=xl/externalLinks/externalLink4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2.2231430940145E-2</v>
          </cell>
        </row>
      </sheetData>
    </sheetDataSet>
  </externalBook>
</externalLink>
</file>

<file path=xl/externalLinks/externalLink4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2.0196450519919602E-2</v>
          </cell>
        </row>
      </sheetData>
    </sheetDataSet>
  </externalBook>
</externalLink>
</file>

<file path=xl/externalLinks/externalLink4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2.3571731751498799E-2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2.8044712382413801E-2</v>
          </cell>
        </row>
      </sheetData>
    </sheetDataSet>
  </externalBook>
</externalLink>
</file>

<file path=xl/externalLinks/externalLink4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2.15323373099412E-2</v>
          </cell>
        </row>
      </sheetData>
    </sheetDataSet>
  </externalBook>
</externalLink>
</file>

<file path=xl/externalLinks/externalLink4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2.2031143579994798E-2</v>
          </cell>
        </row>
      </sheetData>
    </sheetDataSet>
  </externalBook>
</externalLink>
</file>

<file path=xl/externalLinks/externalLink4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1.9415328800808901E-2</v>
          </cell>
        </row>
      </sheetData>
    </sheetDataSet>
  </externalBook>
</externalLink>
</file>

<file path=xl/externalLinks/externalLink4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1.6498824336127201E-2</v>
          </cell>
        </row>
      </sheetData>
    </sheetDataSet>
  </externalBook>
</externalLink>
</file>

<file path=xl/externalLinks/externalLink4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1.8483227447204501E-2</v>
          </cell>
        </row>
      </sheetData>
    </sheetDataSet>
  </externalBook>
</externalLink>
</file>

<file path=xl/externalLinks/externalLink4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1.6429816081149198E-2</v>
          </cell>
        </row>
      </sheetData>
    </sheetDataSet>
  </externalBook>
</externalLink>
</file>

<file path=xl/externalLinks/externalLink4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1.9028577636478399E-2</v>
          </cell>
        </row>
      </sheetData>
    </sheetDataSet>
  </externalBook>
</externalLink>
</file>

<file path=xl/externalLinks/externalLink4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1.38745665631124E-2</v>
          </cell>
        </row>
      </sheetData>
    </sheetDataSet>
  </externalBook>
</externalLink>
</file>

<file path=xl/externalLinks/externalLink4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1.9867733273399898E-2</v>
          </cell>
        </row>
      </sheetData>
    </sheetDataSet>
  </externalBook>
</externalLink>
</file>

<file path=xl/externalLinks/externalLink4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2.2030342789778001E-2</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2.60447123824138E-2</v>
          </cell>
        </row>
      </sheetData>
    </sheetDataSet>
  </externalBook>
</externalLink>
</file>

<file path=xl/externalLinks/externalLink4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1.9995433676723899E-2</v>
          </cell>
        </row>
      </sheetData>
    </sheetDataSet>
  </externalBook>
</externalLink>
</file>

<file path=xl/externalLinks/externalLink4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2.39268403634318E-2</v>
          </cell>
        </row>
      </sheetData>
    </sheetDataSet>
  </externalBook>
</externalLink>
</file>

<file path=xl/externalLinks/externalLink4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2.0887441522049899E-2</v>
          </cell>
        </row>
      </sheetData>
    </sheetDataSet>
  </externalBook>
</externalLink>
</file>

<file path=xl/externalLinks/externalLink4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2.1886319688871801E-2</v>
          </cell>
        </row>
      </sheetData>
    </sheetDataSet>
  </externalBook>
</externalLink>
</file>

<file path=xl/externalLinks/externalLink4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1.8747412356149101E-2</v>
          </cell>
        </row>
      </sheetData>
    </sheetDataSet>
  </externalBook>
</externalLink>
</file>

<file path=xl/externalLinks/externalLink4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1.53582032351676E-2</v>
          </cell>
        </row>
      </sheetData>
    </sheetDataSet>
  </externalBook>
</externalLink>
</file>

<file path=xl/externalLinks/externalLink4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1.7836656586339799E-2</v>
          </cell>
        </row>
      </sheetData>
    </sheetDataSet>
  </externalBook>
</externalLink>
</file>

<file path=xl/externalLinks/externalLink4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1.5781430359879899E-2</v>
          </cell>
        </row>
      </sheetData>
    </sheetDataSet>
  </externalBook>
</externalLink>
</file>

<file path=xl/externalLinks/externalLink4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1.8383675123221501E-2</v>
          </cell>
        </row>
      </sheetData>
    </sheetDataSet>
  </externalBook>
</externalLink>
</file>

<file path=xl/externalLinks/externalLink4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1.27301792949546E-2</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3.0176674711439699E-2</v>
          </cell>
        </row>
      </sheetData>
    </sheetDataSet>
  </externalBook>
</externalLink>
</file>

<file path=xl/externalLinks/externalLink4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1.9232665769967801E-2</v>
          </cell>
        </row>
      </sheetData>
    </sheetDataSet>
  </externalBook>
</externalLink>
</file>

<file path=xl/externalLinks/externalLink4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2.13853882551132E-2</v>
          </cell>
        </row>
      </sheetData>
    </sheetDataSet>
  </externalBook>
</externalLink>
</file>

<file path=xl/externalLinks/externalLink4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1.98500501941173E-2</v>
          </cell>
        </row>
      </sheetData>
    </sheetDataSet>
  </externalBook>
</externalLink>
</file>

<file path=xl/externalLinks/externalLink4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2.4542410378799302E-2</v>
          </cell>
        </row>
      </sheetData>
    </sheetDataSet>
  </externalBook>
</externalLink>
</file>

<file path=xl/externalLinks/externalLink4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2.15129538877235E-2</v>
          </cell>
        </row>
      </sheetData>
    </sheetDataSet>
  </externalBook>
</externalLink>
</file>

<file path=xl/externalLinks/externalLink4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2.25119210671786E-2</v>
          </cell>
        </row>
      </sheetData>
    </sheetDataSet>
  </externalBook>
</externalLink>
</file>

<file path=xl/externalLinks/externalLink4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1.9385149080074701E-2</v>
          </cell>
        </row>
      </sheetData>
    </sheetDataSet>
  </externalBook>
</externalLink>
</file>

<file path=xl/externalLinks/externalLink4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1.5985926958336501E-2</v>
          </cell>
        </row>
      </sheetData>
    </sheetDataSet>
  </externalBook>
</externalLink>
</file>

<file path=xl/externalLinks/externalLink4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1.8467070617512502E-2</v>
          </cell>
        </row>
      </sheetData>
    </sheetDataSet>
  </externalBook>
</externalLink>
</file>

<file path=xl/externalLinks/externalLink4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1.6417432752524299E-2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1">
          <cell r="F21">
            <v>2.39470037505236E-2</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2.8094397881338402E-2</v>
          </cell>
        </row>
      </sheetData>
    </sheetDataSet>
  </externalBook>
</externalLink>
</file>

<file path=xl/externalLinks/externalLink5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1.9009442784294801E-2</v>
          </cell>
        </row>
      </sheetData>
    </sheetDataSet>
  </externalBook>
</externalLink>
</file>

<file path=xl/externalLinks/externalLink5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1.33683259700779E-2</v>
          </cell>
        </row>
      </sheetData>
    </sheetDataSet>
  </externalBook>
</externalLink>
</file>

<file path=xl/externalLinks/externalLink5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1.9860866816889901E-2</v>
          </cell>
        </row>
      </sheetData>
    </sheetDataSet>
  </externalBook>
</externalLink>
</file>

<file path=xl/externalLinks/externalLink5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2.2011041348310199E-2</v>
          </cell>
        </row>
      </sheetData>
    </sheetDataSet>
  </externalBook>
</externalLink>
</file>

<file path=xl/externalLinks/externalLink5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2.0478357424228998E-2</v>
          </cell>
        </row>
      </sheetData>
    </sheetDataSet>
  </externalBook>
</externalLink>
</file>

<file path=xl/externalLinks/externalLink5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2.44919942563275E-2</v>
          </cell>
        </row>
      </sheetData>
    </sheetDataSet>
  </externalBook>
</externalLink>
</file>

<file path=xl/externalLinks/externalLink5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2.14625401394293E-2</v>
          </cell>
        </row>
      </sheetData>
    </sheetDataSet>
  </externalBook>
</externalLink>
</file>

<file path=xl/externalLinks/externalLink5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2.2461511669014899E-2</v>
          </cell>
        </row>
      </sheetData>
    </sheetDataSet>
  </externalBook>
</externalLink>
</file>

<file path=xl/externalLinks/externalLink5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1.9338518541070701E-2</v>
          </cell>
        </row>
      </sheetData>
    </sheetDataSet>
  </externalBook>
</externalLink>
</file>

<file path=xl/externalLinks/externalLink5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1.5935184242154999E-2</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2.8594397881338499E-2</v>
          </cell>
        </row>
      </sheetData>
    </sheetDataSet>
  </externalBook>
</externalLink>
</file>

<file path=xl/externalLinks/externalLink5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1.8417063550343199E-2</v>
          </cell>
        </row>
      </sheetData>
    </sheetDataSet>
  </externalBook>
</externalLink>
</file>

<file path=xl/externalLinks/externalLink5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1.6366042127490401E-2</v>
          </cell>
        </row>
      </sheetData>
    </sheetDataSet>
  </externalBook>
</externalLink>
</file>

<file path=xl/externalLinks/externalLink5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1.89589508502922E-2</v>
          </cell>
        </row>
      </sheetData>
    </sheetDataSet>
  </externalBook>
</externalLink>
</file>

<file path=xl/externalLinks/externalLink5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1.33146544122492E-2</v>
          </cell>
        </row>
      </sheetData>
    </sheetDataSet>
  </externalBook>
</externalLink>
</file>

<file path=xl/externalLinks/externalLink5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1.9817819805532599E-2</v>
          </cell>
        </row>
      </sheetData>
    </sheetDataSet>
  </externalBook>
</externalLink>
</file>

<file path=xl/externalLinks/externalLink5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2.19606317594171E-2</v>
          </cell>
        </row>
      </sheetData>
    </sheetDataSet>
  </externalBook>
</externalLink>
</file>

<file path=xl/externalLinks/externalLink5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2.0428794345809999E-2</v>
          </cell>
        </row>
      </sheetData>
    </sheetDataSet>
  </externalBook>
</externalLink>
</file>

<file path=xl/externalLinks/externalLink5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2.4158848189000701E-2</v>
          </cell>
        </row>
      </sheetData>
    </sheetDataSet>
  </externalBook>
</externalLink>
</file>

<file path=xl/externalLinks/externalLink5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2.1129393733539399E-2</v>
          </cell>
        </row>
      </sheetData>
    </sheetDataSet>
  </externalBook>
</externalLink>
</file>

<file path=xl/externalLinks/externalLink5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2.21284166004624E-2</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2.60943978813384E-2</v>
          </cell>
        </row>
      </sheetData>
    </sheetDataSet>
  </externalBook>
</externalLink>
</file>

<file path=xl/externalLinks/externalLink5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1.9005871162446501E-2</v>
          </cell>
        </row>
      </sheetData>
    </sheetDataSet>
  </externalBook>
</externalLink>
</file>

<file path=xl/externalLinks/externalLink5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1.56015179466181E-2</v>
          </cell>
        </row>
      </sheetData>
    </sheetDataSet>
  </externalBook>
</externalLink>
</file>

<file path=xl/externalLinks/externalLink5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1.8082188260696901E-2</v>
          </cell>
        </row>
      </sheetData>
    </sheetDataSet>
  </externalBook>
</externalLink>
</file>

<file path=xl/externalLinks/externalLink5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1.60323934789341E-2</v>
          </cell>
        </row>
      </sheetData>
    </sheetDataSet>
  </externalBook>
</externalLink>
</file>

<file path=xl/externalLinks/externalLink5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1.8625820589082898E-2</v>
          </cell>
        </row>
      </sheetData>
    </sheetDataSet>
  </externalBook>
</externalLink>
</file>

<file path=xl/externalLinks/externalLink5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1.2979811206273799E-2</v>
          </cell>
        </row>
      </sheetData>
    </sheetDataSet>
  </externalBook>
</externalLink>
</file>

<file path=xl/externalLinks/externalLink5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1.9482840214929201E-2</v>
          </cell>
        </row>
      </sheetData>
    </sheetDataSet>
  </externalBook>
</externalLink>
</file>

<file path=xl/externalLinks/externalLink5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2.1627592151856601E-2</v>
          </cell>
        </row>
      </sheetData>
    </sheetDataSet>
  </externalBook>
</externalLink>
</file>

<file path=xl/externalLinks/externalLink5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2.00960162665123E-2</v>
          </cell>
        </row>
      </sheetData>
    </sheetDataSet>
  </externalBook>
</externalLink>
</file>

<file path=xl/externalLinks/externalLink5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2.4867944479817002E-2</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2.3094397881338401E-2</v>
          </cell>
        </row>
      </sheetData>
    </sheetDataSet>
  </externalBook>
</externalLink>
</file>

<file path=xl/externalLinks/externalLink5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2.1838563525785198E-2</v>
          </cell>
        </row>
      </sheetData>
    </sheetDataSet>
  </externalBook>
</externalLink>
</file>

<file path=xl/externalLinks/externalLink5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2.28375523612207E-2</v>
          </cell>
        </row>
      </sheetData>
    </sheetDataSet>
  </externalBook>
</externalLink>
</file>

<file path=xl/externalLinks/externalLink5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1.9695368426921302E-2</v>
          </cell>
        </row>
      </sheetData>
    </sheetDataSet>
  </externalBook>
</externalLink>
</file>

<file path=xl/externalLinks/externalLink5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1.6308849251529398E-2</v>
          </cell>
        </row>
      </sheetData>
    </sheetDataSet>
  </externalBook>
</externalLink>
</file>

<file path=xl/externalLinks/externalLink5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1.87890822090334E-2</v>
          </cell>
        </row>
      </sheetData>
    </sheetDataSet>
  </externalBook>
</externalLink>
</file>

<file path=xl/externalLinks/externalLink5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1.6736442561834999E-2</v>
          </cell>
        </row>
      </sheetData>
    </sheetDataSet>
  </externalBook>
</externalLink>
</file>

<file path=xl/externalLinks/externalLink5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1.93346508942236E-2</v>
          </cell>
        </row>
      </sheetData>
    </sheetDataSet>
  </externalBook>
</externalLink>
</file>

<file path=xl/externalLinks/externalLink5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1.36815772013291E-2</v>
          </cell>
        </row>
      </sheetData>
    </sheetDataSet>
  </externalBook>
</externalLink>
</file>

<file path=xl/externalLinks/externalLink5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2.0177114590535401E-2</v>
          </cell>
        </row>
      </sheetData>
    </sheetDataSet>
  </externalBook>
</externalLink>
</file>

<file path=xl/externalLinks/externalLink5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2.23365652522927E-2</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2.5094397881338399E-2</v>
          </cell>
        </row>
      </sheetData>
    </sheetDataSet>
  </externalBook>
</externalLink>
</file>

<file path=xl/externalLinks/externalLink5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2.0801172376620599E-2</v>
          </cell>
        </row>
      </sheetData>
    </sheetDataSet>
  </externalBook>
</externalLink>
</file>

<file path=xl/externalLinks/externalLink5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18">
          <cell r="F18">
            <v>2.5086227685994101E-2</v>
          </cell>
        </row>
      </sheetData>
    </sheetDataSet>
  </externalBook>
</externalLink>
</file>

<file path=xl/externalLinks/externalLink5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2.2056852328312601E-2</v>
          </cell>
        </row>
      </sheetData>
    </sheetDataSet>
  </externalBook>
</externalLink>
</file>

<file path=xl/externalLinks/externalLink5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2.3055829010726E-2</v>
          </cell>
        </row>
      </sheetData>
    </sheetDataSet>
  </externalBook>
</externalLink>
</file>

<file path=xl/externalLinks/externalLink5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1.9908838378647899E-2</v>
          </cell>
        </row>
      </sheetData>
    </sheetDataSet>
  </externalBook>
</externalLink>
</file>

<file path=xl/externalLinks/externalLink5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1.6526288181478901E-2</v>
          </cell>
        </row>
      </sheetData>
    </sheetDataSet>
  </externalBook>
</externalLink>
</file>

<file path=xl/externalLinks/externalLink5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1.9006035110337698E-2</v>
          </cell>
        </row>
      </sheetData>
    </sheetDataSet>
  </externalBook>
</externalLink>
</file>

<file path=xl/externalLinks/externalLink5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1.6955537805211401E-2</v>
          </cell>
        </row>
      </sheetData>
    </sheetDataSet>
  </externalBook>
</externalLink>
</file>

<file path=xl/externalLinks/externalLink5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1.95528839047058E-2</v>
          </cell>
        </row>
      </sheetData>
    </sheetDataSet>
  </externalBook>
</externalLink>
</file>

<file path=xl/externalLinks/externalLink5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1.39019340993093E-2</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2.3094397881338401E-2</v>
          </cell>
        </row>
      </sheetData>
    </sheetDataSet>
  </externalBook>
</externalLink>
</file>

<file path=xl/externalLinks/externalLink5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2.0399314946683601E-2</v>
          </cell>
        </row>
      </sheetData>
    </sheetDataSet>
  </externalBook>
</externalLink>
</file>

<file path=xl/externalLinks/externalLink5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2.25548257677993E-2</v>
          </cell>
        </row>
      </sheetData>
    </sheetDataSet>
  </externalBook>
</externalLink>
</file>

<file path=xl/externalLinks/externalLink5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2.1027519970954301E-2</v>
          </cell>
        </row>
      </sheetData>
    </sheetDataSet>
  </externalBook>
</externalLink>
</file>

<file path=xl/externalLinks/externalLink5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2.2530105574655498E-2</v>
          </cell>
        </row>
      </sheetData>
    </sheetDataSet>
  </externalBook>
</externalLink>
</file>

<file path=xl/externalLinks/externalLink5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2.3529048249659901E-2</v>
          </cell>
        </row>
      </sheetData>
    </sheetDataSet>
  </externalBook>
</externalLink>
</file>

<file path=xl/externalLinks/externalLink5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2.03809794834829E-2</v>
          </cell>
        </row>
      </sheetData>
    </sheetDataSet>
  </externalBook>
</externalLink>
</file>

<file path=xl/externalLinks/externalLink5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1.70006395041821E-2</v>
          </cell>
        </row>
      </sheetData>
    </sheetDataSet>
  </externalBook>
</externalLink>
</file>

<file path=xl/externalLinks/externalLink5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1.9481197419127998E-2</v>
          </cell>
        </row>
      </sheetData>
    </sheetDataSet>
  </externalBook>
</externalLink>
</file>

<file path=xl/externalLinks/externalLink5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1.74320510873756E-2</v>
          </cell>
        </row>
      </sheetData>
    </sheetDataSet>
  </externalBook>
</externalLink>
</file>

<file path=xl/externalLinks/externalLink5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2.0026208304667E-2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2.55943978813385E-2</v>
          </cell>
        </row>
      </sheetData>
    </sheetDataSet>
  </externalBook>
</externalLink>
</file>

<file path=xl/externalLinks/externalLink5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1.4375877993015001E-2</v>
          </cell>
        </row>
      </sheetData>
    </sheetDataSet>
  </externalBook>
</externalLink>
</file>

<file path=xl/externalLinks/externalLink5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2.0885780397802801E-2</v>
          </cell>
        </row>
      </sheetData>
    </sheetDataSet>
  </externalBook>
</externalLink>
</file>

<file path=xl/externalLinks/externalLink5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2.3028157234154401E-2</v>
          </cell>
        </row>
      </sheetData>
    </sheetDataSet>
  </externalBook>
</externalLink>
</file>

<file path=xl/externalLinks/externalLink5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2.15009129031314E-2</v>
          </cell>
        </row>
      </sheetData>
    </sheetDataSet>
  </externalBook>
</externalLink>
</file>

<file path=xl/externalLinks/externalLink5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2.2509126391150699E-2</v>
          </cell>
        </row>
      </sheetData>
    </sheetDataSet>
  </externalBook>
</externalLink>
</file>

<file path=xl/externalLinks/externalLink5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2.35080659303138E-2</v>
          </cell>
        </row>
      </sheetData>
    </sheetDataSet>
  </externalBook>
</externalLink>
</file>

<file path=xl/externalLinks/externalLink5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2.04439361478926E-2</v>
          </cell>
        </row>
      </sheetData>
    </sheetDataSet>
  </externalBook>
</externalLink>
</file>

<file path=xl/externalLinks/externalLink5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1.6980135729717599E-2</v>
          </cell>
        </row>
      </sheetData>
    </sheetDataSet>
  </externalBook>
</externalLink>
</file>

<file path=xl/externalLinks/externalLink5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1.9460121355412498E-2</v>
          </cell>
        </row>
      </sheetData>
    </sheetDataSet>
  </externalBook>
</externalLink>
</file>

<file path=xl/externalLinks/externalLink5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1.7410097671623499E-2</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2.0594397881338499E-2</v>
          </cell>
        </row>
      </sheetData>
    </sheetDataSet>
  </externalBook>
</externalLink>
</file>

<file path=xl/externalLinks/externalLink5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2.0005345098596299E-2</v>
          </cell>
        </row>
      </sheetData>
    </sheetDataSet>
  </externalBook>
</externalLink>
</file>

<file path=xl/externalLinks/externalLink5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1.4357410326528401E-2</v>
          </cell>
        </row>
      </sheetData>
    </sheetDataSet>
  </externalBook>
</externalLink>
</file>

<file path=xl/externalLinks/externalLink5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2.0864347523910299E-2</v>
          </cell>
        </row>
      </sheetData>
    </sheetDataSet>
  </externalBook>
</externalLink>
</file>

<file path=xl/externalLinks/externalLink5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2.3007247204021999E-2</v>
          </cell>
        </row>
      </sheetData>
    </sheetDataSet>
  </externalBook>
</externalLink>
</file>

<file path=xl/externalLinks/externalLink5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2.1481553094326498E-2</v>
          </cell>
        </row>
      </sheetData>
    </sheetDataSet>
  </externalBook>
</externalLink>
</file>

<file path=xl/externalLinks/externalLink5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2.3106558555390001E-2</v>
          </cell>
        </row>
      </sheetData>
    </sheetDataSet>
  </externalBook>
</externalLink>
</file>

<file path=xl/externalLinks/externalLink5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2.4105493413130799E-2</v>
          </cell>
        </row>
      </sheetData>
    </sheetDataSet>
  </externalBook>
</externalLink>
</file>

<file path=xl/externalLinks/externalLink5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2.10409393109262E-2</v>
          </cell>
        </row>
      </sheetData>
    </sheetDataSet>
  </externalBook>
</externalLink>
</file>

<file path=xl/externalLinks/externalLink5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1.7577237357024499E-2</v>
          </cell>
        </row>
      </sheetData>
    </sheetDataSet>
  </externalBook>
</externalLink>
</file>

<file path=xl/externalLinks/externalLink5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2.0057649678585601E-2</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2.65943978813384E-2</v>
          </cell>
        </row>
      </sheetData>
    </sheetDataSet>
  </externalBook>
</externalLink>
</file>

<file path=xl/externalLinks/externalLink5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1.8006531750715E-2</v>
          </cell>
        </row>
      </sheetData>
    </sheetDataSet>
  </externalBook>
</externalLink>
</file>

<file path=xl/externalLinks/externalLink5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2.06029350825577E-2</v>
          </cell>
        </row>
      </sheetData>
    </sheetDataSet>
  </externalBook>
</externalLink>
</file>

<file path=xl/externalLinks/externalLink5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1.4947147411209699E-2</v>
          </cell>
        </row>
      </sheetData>
    </sheetDataSet>
  </externalBook>
</externalLink>
</file>

<file path=xl/externalLinks/externalLink5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2.1459658039209101E-2</v>
          </cell>
        </row>
      </sheetData>
    </sheetDataSet>
  </externalBook>
</externalLink>
</file>

<file path=xl/externalLinks/externalLink5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2.3604589960624998E-2</v>
          </cell>
        </row>
      </sheetData>
    </sheetDataSet>
  </externalBook>
</externalLink>
</file>

<file path=xl/externalLinks/externalLink5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2.2078989956553201E-2</v>
          </cell>
        </row>
      </sheetData>
    </sheetDataSet>
  </externalBook>
</externalLink>
</file>

<file path=xl/externalLinks/externalLink5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2.30162729150423E-2</v>
          </cell>
        </row>
      </sheetData>
    </sheetDataSet>
  </externalBook>
</externalLink>
</file>

<file path=xl/externalLinks/externalLink5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2.40152219865792E-2</v>
          </cell>
        </row>
      </sheetData>
    </sheetDataSet>
  </externalBook>
</externalLink>
</file>

<file path=xl/externalLinks/externalLink5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2.0950594508019799E-2</v>
          </cell>
        </row>
      </sheetData>
    </sheetDataSet>
  </externalBook>
</externalLink>
</file>

<file path=xl/externalLinks/externalLink5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1.7487483011617899E-2</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2.8594397881338399E-2</v>
          </cell>
        </row>
      </sheetData>
    </sheetDataSet>
  </externalBook>
</externalLink>
</file>

<file path=xl/externalLinks/externalLink5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1.9966893319546701E-2</v>
          </cell>
        </row>
      </sheetData>
    </sheetDataSet>
  </externalBook>
</externalLink>
</file>

<file path=xl/externalLinks/externalLink5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1.7917803380296499E-2</v>
          </cell>
        </row>
      </sheetData>
    </sheetDataSet>
  </externalBook>
</externalLink>
</file>

<file path=xl/externalLinks/externalLink5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2.0512672989380101E-2</v>
          </cell>
        </row>
      </sheetData>
    </sheetDataSet>
  </externalBook>
</externalLink>
</file>

<file path=xl/externalLinks/externalLink5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1.4854816490519699E-2</v>
          </cell>
        </row>
      </sheetData>
    </sheetDataSet>
  </externalBook>
</externalLink>
</file>

<file path=xl/externalLinks/externalLink5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2.1370242649779998E-2</v>
          </cell>
        </row>
      </sheetData>
    </sheetDataSet>
  </externalBook>
</externalLink>
</file>

<file path=xl/externalLinks/externalLink5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2.3514265744328099E-2</v>
          </cell>
        </row>
      </sheetData>
    </sheetDataSet>
  </externalBook>
</externalLink>
</file>

<file path=xl/externalLinks/externalLink5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2.19886167833186E-2</v>
          </cell>
        </row>
      </sheetData>
    </sheetDataSet>
  </externalBook>
</externalLink>
</file>

<file path=xl/externalLinks/externalLink5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2.3077055221869602E-2</v>
          </cell>
        </row>
      </sheetData>
    </sheetDataSet>
  </externalBook>
</externalLink>
</file>

<file path=xl/externalLinks/externalLink5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2.4075942994596498E-2</v>
          </cell>
        </row>
      </sheetData>
    </sheetDataSet>
  </externalBook>
</externalLink>
</file>

<file path=xl/externalLinks/externalLink5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2.10117541964993E-2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2.5947003750523601E-2</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2.65943978813384E-2</v>
          </cell>
        </row>
      </sheetData>
    </sheetDataSet>
  </externalBook>
</externalLink>
</file>

<file path=xl/externalLinks/externalLink6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1.7550677241988898E-2</v>
          </cell>
        </row>
      </sheetData>
    </sheetDataSet>
  </externalBook>
</externalLink>
</file>

<file path=xl/externalLinks/externalLink6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2.0028632574002201E-2</v>
          </cell>
        </row>
      </sheetData>
    </sheetDataSet>
  </externalBook>
</externalLink>
</file>

<file path=xl/externalLinks/externalLink6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1.7978499415910801E-2</v>
          </cell>
        </row>
      </sheetData>
    </sheetDataSet>
  </externalBook>
</externalLink>
</file>

<file path=xl/externalLinks/externalLink6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2.0573468369237999E-2</v>
          </cell>
        </row>
      </sheetData>
    </sheetDataSet>
  </externalBook>
</externalLink>
</file>

<file path=xl/externalLinks/externalLink6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1.49178972678064E-2</v>
          </cell>
        </row>
      </sheetData>
    </sheetDataSet>
  </externalBook>
</externalLink>
</file>

<file path=xl/externalLinks/externalLink6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2.143202008569E-2</v>
          </cell>
        </row>
      </sheetData>
    </sheetDataSet>
  </externalBook>
</externalLink>
</file>

<file path=xl/externalLinks/externalLink6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2.3575161354060001E-2</v>
          </cell>
        </row>
      </sheetData>
    </sheetDataSet>
  </externalBook>
</externalLink>
</file>

<file path=xl/externalLinks/externalLink6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2.2049554684993599E-2</v>
          </cell>
        </row>
      </sheetData>
    </sheetDataSet>
  </externalBook>
</externalLink>
</file>

<file path=xl/externalLinks/externalLink6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2.2888054120555699E-2</v>
          </cell>
        </row>
      </sheetData>
    </sheetDataSet>
  </externalBook>
</externalLink>
</file>

<file path=xl/externalLinks/externalLink6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2.38869126291574E-2</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2.99228212675978E-2</v>
          </cell>
        </row>
      </sheetData>
    </sheetDataSet>
  </externalBook>
</externalLink>
</file>

<file path=xl/externalLinks/externalLink6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2.0823072635177999E-2</v>
          </cell>
        </row>
      </sheetData>
    </sheetDataSet>
  </externalBook>
</externalLink>
</file>

<file path=xl/externalLinks/externalLink6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1.7361506769449499E-2</v>
          </cell>
        </row>
      </sheetData>
    </sheetDataSet>
  </externalBook>
</externalLink>
</file>

<file path=xl/externalLinks/externalLink6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1.9839118342070802E-2</v>
          </cell>
        </row>
      </sheetData>
    </sheetDataSet>
  </externalBook>
</externalLink>
</file>

<file path=xl/externalLinks/externalLink6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1.77892366400846E-2</v>
          </cell>
        </row>
      </sheetData>
    </sheetDataSet>
  </externalBook>
</externalLink>
</file>

<file path=xl/externalLinks/externalLink6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2.03844431895202E-2</v>
          </cell>
        </row>
      </sheetData>
    </sheetDataSet>
  </externalBook>
</externalLink>
</file>

<file path=xl/externalLinks/externalLink6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1.47252069228208E-2</v>
          </cell>
        </row>
      </sheetData>
    </sheetDataSet>
  </externalBook>
</externalLink>
</file>

<file path=xl/externalLinks/externalLink6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2.1243718813217401E-2</v>
          </cell>
        </row>
      </sheetData>
    </sheetDataSet>
  </externalBook>
</externalLink>
</file>

<file path=xl/externalLinks/externalLink6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2.3386177902779599E-2</v>
          </cell>
        </row>
      </sheetData>
    </sheetDataSet>
  </externalBook>
</externalLink>
</file>

<file path=xl/externalLinks/externalLink6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2.1860369989727398E-2</v>
          </cell>
        </row>
      </sheetData>
    </sheetDataSet>
  </externalBook>
</externalLink>
</file>

<file path=xl/externalLinks/externalLink6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19">
          <cell r="F19">
            <v>2.2731887366115502E-2</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2.78270425388868E-2</v>
          </cell>
        </row>
      </sheetData>
    </sheetDataSet>
  </externalBook>
</externalLink>
</file>

<file path=xl/externalLinks/externalLink6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19">
          <cell r="F19">
            <v>2.3730621717493301E-2</v>
          </cell>
        </row>
      </sheetData>
    </sheetDataSet>
  </externalBook>
</externalLink>
</file>

<file path=xl/externalLinks/externalLink6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19">
          <cell r="F19">
            <v>2.0669943379184801E-2</v>
          </cell>
        </row>
      </sheetData>
    </sheetDataSet>
  </externalBook>
</externalLink>
</file>

<file path=xl/externalLinks/externalLink6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19">
          <cell r="F19">
            <v>1.7205782586371801E-2</v>
          </cell>
        </row>
      </sheetData>
    </sheetDataSet>
  </externalBook>
</externalLink>
</file>

<file path=xl/externalLinks/externalLink6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19">
          <cell r="F19">
            <v>1.9684209567246001E-2</v>
          </cell>
        </row>
      </sheetData>
    </sheetDataSet>
  </externalBook>
</externalLink>
</file>

<file path=xl/externalLinks/externalLink6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19">
          <cell r="F19">
            <v>1.76326370720222E-2</v>
          </cell>
        </row>
      </sheetData>
    </sheetDataSet>
  </externalBook>
</externalLink>
</file>

<file path=xl/externalLinks/externalLink6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19">
          <cell r="F19">
            <v>2.0228332457438401E-2</v>
          </cell>
        </row>
      </sheetData>
    </sheetDataSet>
  </externalBook>
</externalLink>
</file>

<file path=xl/externalLinks/externalLink6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19">
          <cell r="F19">
            <v>1.4584471139484001E-2</v>
          </cell>
        </row>
      </sheetData>
    </sheetDataSet>
  </externalBook>
</externalLink>
</file>

<file path=xl/externalLinks/externalLink6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19">
          <cell r="F19">
            <v>2.1115118193803999E-2</v>
          </cell>
        </row>
      </sheetData>
    </sheetDataSet>
  </externalBook>
</externalLink>
</file>

<file path=xl/externalLinks/externalLink6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19">
          <cell r="F19">
            <v>2.32299269651699E-2</v>
          </cell>
        </row>
      </sheetData>
    </sheetDataSet>
  </externalBook>
</externalLink>
</file>

<file path=xl/externalLinks/externalLink6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19">
          <cell r="F19">
            <v>2.1704121167506099E-2</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2.83270425388868E-2</v>
          </cell>
        </row>
      </sheetData>
    </sheetDataSet>
  </externalBook>
</externalLink>
</file>

<file path=xl/externalLinks/externalLink6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F Expense Ratios"/>
      <sheetName val="Macro"/>
      <sheetName val="Monthly Assets"/>
      <sheetName val="Mar23"/>
      <sheetName val="Feb23"/>
      <sheetName val="Jan23"/>
      <sheetName val="Dec22"/>
      <sheetName val="Nov22"/>
      <sheetName val="Oct22"/>
      <sheetName val="Sep22"/>
      <sheetName val="Aug22"/>
      <sheetName val="Jul22"/>
      <sheetName val="Jun22"/>
      <sheetName val="May22"/>
      <sheetName val="Apr22"/>
      <sheetName val="Mar22"/>
      <sheetName val="Feb22"/>
      <sheetName val="Jan22"/>
      <sheetName val="Dec21"/>
      <sheetName val="Nov21"/>
      <sheetName val="Oct21"/>
      <sheetName val="Sep21"/>
      <sheetName val="Aug21"/>
      <sheetName val="Jul21"/>
      <sheetName val="Jun21"/>
      <sheetName val="May21"/>
      <sheetName val="Apr21"/>
      <sheetName val="Mar21"/>
      <sheetName val="Feb21"/>
      <sheetName val="Jan21"/>
      <sheetName val="Dec20"/>
      <sheetName val="Nov20"/>
      <sheetName val="Oct20"/>
      <sheetName val="Sep20"/>
      <sheetName val="Aug20"/>
      <sheetName val="Jul20"/>
      <sheetName val="Jun20"/>
      <sheetName val="May20"/>
      <sheetName val="Apr20"/>
      <sheetName val="Mar20"/>
      <sheetName val="Feb20"/>
    </sheetNames>
    <sheetDataSet>
      <sheetData sheetId="0">
        <row r="2">
          <cell r="E2">
            <v>0.57251300000000005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F Expense Ratios"/>
      <sheetName val="Macro"/>
      <sheetName val="Monthly Assets"/>
      <sheetName val="Aug21"/>
      <sheetName val="Jul21"/>
      <sheetName val="Jun21"/>
      <sheetName val="May21"/>
      <sheetName val="Apr21"/>
      <sheetName val="Mar21"/>
      <sheetName val="Feb21"/>
      <sheetName val="Jan21"/>
      <sheetName val="Dec20"/>
      <sheetName val="Nov20"/>
      <sheetName val="Oct20"/>
      <sheetName val="Sep20"/>
      <sheetName val="Aug20"/>
      <sheetName val="Jul20"/>
      <sheetName val="Jun20"/>
      <sheetName val="May20"/>
      <sheetName val="Apr20"/>
      <sheetName val="Mar20"/>
      <sheetName val="Feb20"/>
      <sheetName val="Jan20"/>
      <sheetName val="Dec19"/>
      <sheetName val="Nov19"/>
      <sheetName val="Oct19"/>
      <sheetName val="Sep19"/>
      <sheetName val="Aug19"/>
      <sheetName val="Jul19"/>
      <sheetName val="Jun19"/>
      <sheetName val="May19"/>
      <sheetName val="Apr19"/>
      <sheetName val="Mar19"/>
      <sheetName val="Feb19"/>
      <sheetName val="Jan19"/>
      <sheetName val="Dec18"/>
      <sheetName val="Nov18"/>
      <sheetName val="Oct18"/>
      <sheetName val="Sep18"/>
      <sheetName val="Aug18"/>
      <sheetName val="Jul18"/>
      <sheetName val="Jun18"/>
      <sheetName val="May18"/>
      <sheetName val="Apr18"/>
      <sheetName val="Mar18"/>
      <sheetName val="Feb18"/>
      <sheetName val="Jan18"/>
      <sheetName val="Dec17"/>
      <sheetName val="Nov17"/>
      <sheetName val="Oct17"/>
      <sheetName val="Sep17"/>
      <sheetName val="Aug17"/>
      <sheetName val="Jul17"/>
      <sheetName val="Jun17"/>
      <sheetName val="May17"/>
      <sheetName val="Apr17"/>
      <sheetName val="Mar17"/>
      <sheetName val="Feb17"/>
      <sheetName val="Jan17"/>
      <sheetName val="Dec16"/>
      <sheetName val="Nov16"/>
      <sheetName val="Oct16"/>
      <sheetName val="Sep16"/>
      <sheetName val="Aug16"/>
      <sheetName val="Jul16"/>
      <sheetName val="Jun16"/>
      <sheetName val="Oct21"/>
      <sheetName val="Sep21"/>
    </sheetNames>
    <sheetDataSet>
      <sheetData sheetId="0">
        <row r="1">
          <cell r="D1">
            <v>44469</v>
          </cell>
        </row>
        <row r="2">
          <cell r="E2">
            <v>0.59613799999999995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2.5827042538886801E-2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2.2827042538886899E-2</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2.4827042538886901E-2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2.2827042538886899E-2</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2.5327042538886801E-2</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2.03270425388869E-2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2.39470037505236E-2</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2.6327042538886899E-2</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2.8327042538886901E-2</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2.6327042538886899E-2</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3.0268090079705001E-2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2.81722224958048E-2</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2.86722224958047E-2</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2.6172222495804701E-2</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2.3172222495804799E-2</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2.51722224958047E-2</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2.3172222495804799E-2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2.6447003750523598E-2</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2.5672222495804701E-2</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2.06722224958047E-2</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2.6672222495804799E-2</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2.8672222495804801E-2</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2.6672222495804698E-2</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2.9601488305735099E-2</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2.7505606777396899E-2</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2.8005606777396899E-2</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F Net Blended Yield"/>
    </sheetNames>
    <sheetDataSet>
      <sheetData sheetId="0">
        <row r="20">
          <cell r="F20">
            <v>2.55056067773969E-2</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J Net Blended Yield"/>
    </sheetNames>
    <sheetDataSet>
      <sheetData sheetId="0">
        <row r="20">
          <cell r="F20">
            <v>2.2505606777396998E-2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2.1447003750523601E-2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K Net Blended Yield"/>
    </sheetNames>
    <sheetDataSet>
      <sheetData sheetId="0">
        <row r="20">
          <cell r="F20">
            <v>2.45056067773969E-2</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L Net Blended Yield"/>
    </sheetNames>
    <sheetDataSet>
      <sheetData sheetId="0">
        <row r="20">
          <cell r="F20">
            <v>2.2505606777396901E-2</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M Net Blended Yield"/>
    </sheetNames>
    <sheetDataSet>
      <sheetData sheetId="0">
        <row r="20">
          <cell r="F20">
            <v>2.50056067773969E-2</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N Net Blended Yield"/>
    </sheetNames>
    <sheetDataSet>
      <sheetData sheetId="0">
        <row r="20">
          <cell r="F20">
            <v>2.0005606777396899E-2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O Net Blended Yield"/>
    </sheetNames>
    <sheetDataSet>
      <sheetData sheetId="0">
        <row r="20">
          <cell r="F20">
            <v>2.6005606777396901E-2</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Q Net Blended Yield"/>
    </sheetNames>
    <sheetDataSet>
      <sheetData sheetId="0">
        <row r="20">
          <cell r="F20">
            <v>2.8005606777396899E-2</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Net Blended Yield"/>
    </sheetNames>
    <sheetDataSet>
      <sheetData sheetId="0">
        <row r="20">
          <cell r="F20">
            <v>2.6005606777396901E-2</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W Net Blended Yield"/>
    </sheetNames>
    <sheetDataSet>
      <sheetData sheetId="0">
        <row r="20">
          <cell r="F20">
            <v>2.86706370900543E-2</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C Net Blended Yield"/>
    </sheetNames>
    <sheetDataSet>
      <sheetData sheetId="0">
        <row r="20">
          <cell r="F20">
            <v>2.65747234834454E-2</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E Net Blended Yield"/>
    </sheetNames>
    <sheetDataSet>
      <sheetData sheetId="0">
        <row r="20">
          <cell r="F20">
            <v>2.70747234834454E-2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F47FA-C49B-441A-90D2-77D1B6A9DB53}">
  <dimension ref="A1:Q62"/>
  <sheetViews>
    <sheetView showGridLines="0" tabSelected="1"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45351</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19164502244.210003</v>
      </c>
      <c r="E13" s="97"/>
    </row>
    <row r="14" spans="1:12" s="82" customFormat="1" ht="12" x14ac:dyDescent="0.2"/>
    <row r="15" spans="1:12" s="84" customFormat="1" ht="16.5" customHeight="1" x14ac:dyDescent="0.2">
      <c r="A15" s="75" t="s">
        <v>2</v>
      </c>
      <c r="B15" s="96"/>
      <c r="C15" s="96"/>
      <c r="D15" s="96"/>
      <c r="E15" s="96"/>
      <c r="F15" s="96"/>
      <c r="G15" s="96"/>
      <c r="H15" s="97"/>
    </row>
    <row r="16" spans="1:12" s="92" customFormat="1" ht="17.25" customHeight="1" x14ac:dyDescent="0.2">
      <c r="A16" s="92" t="s">
        <v>113</v>
      </c>
      <c r="G16" s="117">
        <f>'[1]SVW Net Blended Yield'!$F$21</f>
        <v>3.0989593138333198E-2</v>
      </c>
      <c r="H16" s="114"/>
      <c r="I16" s="114"/>
    </row>
    <row r="17" spans="1:11" s="92" customFormat="1" ht="17.25" customHeight="1" x14ac:dyDescent="0.2">
      <c r="A17" s="116" t="s">
        <v>101</v>
      </c>
      <c r="B17" s="116"/>
      <c r="C17" s="90"/>
      <c r="D17" s="90"/>
      <c r="E17" s="90"/>
      <c r="F17" s="90"/>
      <c r="G17" s="115">
        <f>'[2]SVC Net Blended Yield'!$F$21</f>
        <v>2.8947003750523701E-2</v>
      </c>
      <c r="H17" s="114"/>
      <c r="I17" s="114"/>
    </row>
    <row r="18" spans="1:11" s="92" customFormat="1" ht="17.25" customHeight="1" x14ac:dyDescent="0.2">
      <c r="A18" s="118" t="s">
        <v>102</v>
      </c>
      <c r="B18" s="118"/>
      <c r="G18" s="117">
        <f>'[3]SVE Net Blended Yield'!$F$20</f>
        <v>2.9447003750523601E-2</v>
      </c>
      <c r="H18" s="114"/>
      <c r="I18" s="114"/>
      <c r="K18" s="114"/>
    </row>
    <row r="19" spans="1:11" s="92" customFormat="1" ht="17.25" customHeight="1" x14ac:dyDescent="0.2">
      <c r="A19" s="116" t="s">
        <v>103</v>
      </c>
      <c r="B19" s="116"/>
      <c r="C19" s="90"/>
      <c r="D19" s="90"/>
      <c r="E19" s="90"/>
      <c r="F19" s="90"/>
      <c r="G19" s="115">
        <f>'[4]SVF Net Blended Yield'!$F$21</f>
        <v>2.6947003750523599E-2</v>
      </c>
      <c r="H19" s="114"/>
      <c r="I19" s="114"/>
    </row>
    <row r="20" spans="1:11" s="92" customFormat="1" ht="17.25" customHeight="1" x14ac:dyDescent="0.2">
      <c r="A20" s="118" t="s">
        <v>104</v>
      </c>
      <c r="B20" s="118"/>
      <c r="G20" s="117">
        <f>'[5]SVJ Net Blended Yield'!$F$21</f>
        <v>2.39470037505236E-2</v>
      </c>
      <c r="H20" s="114"/>
      <c r="I20" s="114"/>
    </row>
    <row r="21" spans="1:11" s="92" customFormat="1" ht="17.25" customHeight="1" x14ac:dyDescent="0.2">
      <c r="A21" s="116" t="s">
        <v>105</v>
      </c>
      <c r="B21" s="116"/>
      <c r="C21" s="90"/>
      <c r="D21" s="90"/>
      <c r="E21" s="90"/>
      <c r="F21" s="90"/>
      <c r="G21" s="115">
        <f>'[6]SVK Net Blended Yield'!$F$20</f>
        <v>2.5947003750523601E-2</v>
      </c>
      <c r="H21" s="114"/>
      <c r="I21" s="114"/>
    </row>
    <row r="22" spans="1:11" s="92" customFormat="1" ht="17.25" customHeight="1" x14ac:dyDescent="0.2">
      <c r="A22" s="118" t="s">
        <v>106</v>
      </c>
      <c r="B22" s="118"/>
      <c r="G22" s="117">
        <f>'[7]SVL Net Blended Yield'!$F$20</f>
        <v>2.39470037505236E-2</v>
      </c>
      <c r="H22" s="114"/>
      <c r="I22" s="114"/>
    </row>
    <row r="23" spans="1:11" s="92" customFormat="1" ht="17.25" customHeight="1" x14ac:dyDescent="0.2">
      <c r="A23" s="116" t="s">
        <v>107</v>
      </c>
      <c r="B23" s="116"/>
      <c r="C23" s="90"/>
      <c r="D23" s="90"/>
      <c r="E23" s="90"/>
      <c r="F23" s="90"/>
      <c r="G23" s="115">
        <f>'[8]SVM Net Blended Yield'!$F$20</f>
        <v>2.6447003750523598E-2</v>
      </c>
      <c r="H23" s="114"/>
      <c r="I23" s="114"/>
      <c r="K23" s="114"/>
    </row>
    <row r="24" spans="1:11" s="92" customFormat="1" ht="17.25" customHeight="1" x14ac:dyDescent="0.2">
      <c r="A24" s="118" t="s">
        <v>108</v>
      </c>
      <c r="B24" s="118"/>
      <c r="G24" s="117">
        <f>'[9]SVN Net Blended Yield'!$F$20</f>
        <v>2.1447003750523601E-2</v>
      </c>
      <c r="H24" s="114"/>
      <c r="I24" s="114"/>
    </row>
    <row r="25" spans="1:11" s="92" customFormat="1" ht="17.25" customHeight="1" x14ac:dyDescent="0.2">
      <c r="A25" s="116" t="s">
        <v>109</v>
      </c>
      <c r="B25" s="116"/>
      <c r="C25" s="90"/>
      <c r="D25" s="90"/>
      <c r="E25" s="90"/>
      <c r="F25" s="90"/>
      <c r="G25" s="115">
        <f>'[10]SVO Net Blended Yield'!$F$20</f>
        <v>2.7447003750523599E-2</v>
      </c>
      <c r="H25" s="114"/>
      <c r="I25" s="114"/>
    </row>
    <row r="26" spans="1:11" s="92" customFormat="1" ht="17.25" customHeight="1" x14ac:dyDescent="0.2">
      <c r="A26" s="118" t="s">
        <v>110</v>
      </c>
      <c r="B26" s="118"/>
      <c r="G26" s="117">
        <f>'[11]SVQ Net Blended Yield'!$F$20</f>
        <v>2.9447003750523601E-2</v>
      </c>
      <c r="H26" s="114"/>
      <c r="I26" s="114"/>
    </row>
    <row r="27" spans="1:11" s="92" customFormat="1" ht="17.25" customHeight="1" x14ac:dyDescent="0.2">
      <c r="A27" s="116" t="s">
        <v>111</v>
      </c>
      <c r="B27" s="116"/>
      <c r="C27" s="90"/>
      <c r="D27" s="90"/>
      <c r="E27" s="90"/>
      <c r="F27" s="90"/>
      <c r="G27" s="115">
        <f>'[12]SVU Net Blended Yield'!$F$20</f>
        <v>2.7447003750523599E-2</v>
      </c>
      <c r="H27" s="114"/>
      <c r="I27" s="114"/>
    </row>
    <row r="28" spans="1:11" s="92" customFormat="1" ht="17.25" customHeight="1" x14ac:dyDescent="0.2">
      <c r="A28" s="111" t="s">
        <v>54</v>
      </c>
      <c r="B28" s="111"/>
      <c r="C28" s="111"/>
      <c r="D28" s="111"/>
      <c r="E28" s="111"/>
      <c r="F28" s="111"/>
      <c r="G28" s="137">
        <v>2.8</v>
      </c>
      <c r="H28" s="114"/>
      <c r="I28" s="114"/>
    </row>
    <row r="29" spans="1:11" s="92" customFormat="1" ht="17.25" customHeight="1" x14ac:dyDescent="0.2">
      <c r="A29" s="111" t="s">
        <v>42</v>
      </c>
      <c r="B29" s="111"/>
      <c r="C29" s="111"/>
      <c r="D29" s="111"/>
      <c r="E29" s="111"/>
      <c r="F29" s="111"/>
      <c r="G29" s="140">
        <v>11</v>
      </c>
      <c r="H29" s="114"/>
      <c r="I29" s="114"/>
    </row>
    <row r="30" spans="1:11" s="92" customFormat="1" ht="17.25" customHeight="1" x14ac:dyDescent="0.2">
      <c r="A30" s="111" t="s">
        <v>3</v>
      </c>
      <c r="B30" s="111"/>
      <c r="C30" s="111"/>
      <c r="D30" s="111"/>
      <c r="E30" s="111"/>
      <c r="F30" s="111"/>
      <c r="G30" s="138">
        <v>2495</v>
      </c>
      <c r="H30" s="114"/>
      <c r="I30" s="114"/>
    </row>
    <row r="31" spans="1:11" s="92" customFormat="1" ht="17.25" customHeight="1" x14ac:dyDescent="0.2">
      <c r="A31" s="111" t="s">
        <v>4</v>
      </c>
      <c r="B31" s="111"/>
      <c r="C31" s="111"/>
      <c r="D31" s="111"/>
      <c r="E31" s="111"/>
      <c r="F31" s="111"/>
      <c r="G31" s="139">
        <v>0.94503999999999999</v>
      </c>
      <c r="H31" s="114"/>
      <c r="I31" s="114"/>
    </row>
    <row r="32" spans="1:11" s="92" customFormat="1" ht="17.25" customHeight="1" thickBot="1" x14ac:dyDescent="0.25">
      <c r="A32" s="110" t="s">
        <v>24</v>
      </c>
      <c r="B32" s="110"/>
      <c r="C32" s="110"/>
      <c r="D32" s="110"/>
      <c r="E32" s="110"/>
      <c r="F32" s="110"/>
      <c r="G32" s="109">
        <v>0.38179999999999997</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0.967001</v>
      </c>
      <c r="J36" s="97"/>
    </row>
    <row r="37" spans="1:17" s="84" customFormat="1" ht="17.25" customHeight="1" x14ac:dyDescent="0.2">
      <c r="A37" s="104" t="s">
        <v>52</v>
      </c>
      <c r="B37" s="103" t="s">
        <v>44</v>
      </c>
      <c r="C37" s="103" t="s">
        <v>51</v>
      </c>
      <c r="D37" s="97"/>
      <c r="E37" s="104" t="s">
        <v>12</v>
      </c>
      <c r="I37" s="91">
        <v>9.9290000000000003E-3</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3" t="s">
        <v>95</v>
      </c>
      <c r="C39" s="103" t="s">
        <v>45</v>
      </c>
      <c r="D39" s="97"/>
      <c r="E39" s="100" t="s">
        <v>14</v>
      </c>
      <c r="F39" s="86"/>
      <c r="G39" s="86"/>
      <c r="H39" s="86"/>
      <c r="I39" s="85">
        <v>2.3068000000000002E-2</v>
      </c>
      <c r="J39" s="97"/>
    </row>
    <row r="40" spans="1:17" s="84" customFormat="1" ht="17.25" customHeight="1" x14ac:dyDescent="0.2">
      <c r="A40" s="99" t="s">
        <v>115</v>
      </c>
      <c r="B40" s="98" t="s">
        <v>46</v>
      </c>
      <c r="C40" s="98" t="s">
        <v>45</v>
      </c>
      <c r="D40" s="97"/>
      <c r="J40" s="97"/>
    </row>
    <row r="41" spans="1:17" s="82" customFormat="1" ht="12" x14ac:dyDescent="0.2">
      <c r="D41" s="134"/>
      <c r="J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0.17354037100680877</v>
      </c>
      <c r="D44" s="97"/>
      <c r="E44" s="90" t="s">
        <v>85</v>
      </c>
      <c r="F44" s="89"/>
      <c r="G44" s="89"/>
      <c r="H44" s="89"/>
      <c r="I44" s="88">
        <v>0.2588998734327545</v>
      </c>
      <c r="J44" s="97"/>
    </row>
    <row r="45" spans="1:17" s="84" customFormat="1" ht="17.25" customHeight="1" x14ac:dyDescent="0.2">
      <c r="A45" s="92" t="s">
        <v>18</v>
      </c>
      <c r="C45" s="91">
        <v>0.10921594321264415</v>
      </c>
      <c r="D45" s="97"/>
      <c r="E45" s="92" t="s">
        <v>86</v>
      </c>
      <c r="I45" s="91">
        <v>0.50136151657159778</v>
      </c>
      <c r="J45" s="97"/>
    </row>
    <row r="46" spans="1:17" s="84" customFormat="1" ht="17.25" customHeight="1" x14ac:dyDescent="0.2">
      <c r="A46" s="90" t="s">
        <v>82</v>
      </c>
      <c r="B46" s="89"/>
      <c r="C46" s="88">
        <v>0.28278369476801718</v>
      </c>
      <c r="D46" s="97"/>
      <c r="E46" s="90" t="s">
        <v>87</v>
      </c>
      <c r="F46" s="89"/>
      <c r="G46" s="89"/>
      <c r="H46" s="89"/>
      <c r="I46" s="88">
        <v>0.13469943688723426</v>
      </c>
      <c r="J46" s="97"/>
    </row>
    <row r="47" spans="1:17" s="84" customFormat="1" ht="17.25" customHeight="1" x14ac:dyDescent="0.2">
      <c r="A47" s="92" t="s">
        <v>19</v>
      </c>
      <c r="C47" s="91">
        <v>0.22036614665951354</v>
      </c>
      <c r="D47" s="97"/>
      <c r="E47" s="92" t="s">
        <v>88</v>
      </c>
      <c r="I47" s="91">
        <v>0.10428212155139968</v>
      </c>
      <c r="J47" s="97"/>
    </row>
    <row r="48" spans="1:17" s="84" customFormat="1" ht="17.25" customHeight="1" x14ac:dyDescent="0.2">
      <c r="A48" s="90" t="s">
        <v>20</v>
      </c>
      <c r="B48" s="89"/>
      <c r="C48" s="88">
        <v>0.17411712832377008</v>
      </c>
      <c r="D48" s="97"/>
      <c r="E48" s="90" t="s">
        <v>90</v>
      </c>
      <c r="F48" s="89"/>
      <c r="G48" s="89"/>
      <c r="H48" s="89"/>
      <c r="I48" s="88">
        <v>6.5418996566960429E-4</v>
      </c>
      <c r="J48" s="97"/>
    </row>
    <row r="49" spans="1:10" s="84" customFormat="1" ht="17.25" customHeight="1" x14ac:dyDescent="0.2">
      <c r="A49" s="92" t="s">
        <v>12</v>
      </c>
      <c r="C49" s="91">
        <v>1.0507087565651245E-2</v>
      </c>
      <c r="D49" s="97"/>
      <c r="E49" s="92" t="s">
        <v>89</v>
      </c>
      <c r="I49" s="91">
        <v>1.028615915300159E-4</v>
      </c>
      <c r="J49" s="97"/>
    </row>
    <row r="50" spans="1:10" s="84" customFormat="1" ht="17.25" customHeight="1" thickBot="1" x14ac:dyDescent="0.25">
      <c r="A50" s="90" t="s">
        <v>83</v>
      </c>
      <c r="B50" s="89"/>
      <c r="C50" s="88">
        <v>0</v>
      </c>
      <c r="D50" s="97"/>
      <c r="E50" s="129" t="s">
        <v>14</v>
      </c>
      <c r="F50" s="129"/>
      <c r="G50" s="129"/>
      <c r="H50" s="129"/>
      <c r="I50" s="131">
        <v>0</v>
      </c>
      <c r="J50" s="97"/>
    </row>
    <row r="51" spans="1:10" s="84" customFormat="1" ht="17.25" customHeight="1" thickBot="1" x14ac:dyDescent="0.25">
      <c r="A51" s="87" t="s">
        <v>14</v>
      </c>
      <c r="B51" s="86"/>
      <c r="C51" s="85">
        <v>2.9469628463595444E-2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45291</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ckqvYGlky6pUXAS2+S9afAutKF47DfanKe2cOQVagNnuYGL1/365vuP5M+j/2dpp3oYOgqJ2Gk7T4qVGW6mUzw==" saltValue="evx0e6Fguh2uBMYpTDwkmA=="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7654B-53A5-440B-AC56-3D1E6D173C94}">
  <dimension ref="A1:Q62"/>
  <sheetViews>
    <sheetView showGridLines="0" zoomScaleNormal="100" workbookViewId="0">
      <selection activeCell="B8" sqref="B8"/>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45077</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21831962649.810001</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36">
        <f>'[109]SVW Net Blended Yield'!$F$20</f>
        <v>2.8901199922265398E-2</v>
      </c>
      <c r="H16" s="114"/>
      <c r="I16" s="114"/>
    </row>
    <row r="17" spans="1:11" s="92" customFormat="1" ht="17.25" customHeight="1" x14ac:dyDescent="0.2">
      <c r="A17" s="116" t="s">
        <v>101</v>
      </c>
      <c r="B17" s="116"/>
      <c r="C17" s="90"/>
      <c r="D17" s="90"/>
      <c r="E17" s="90"/>
      <c r="F17" s="90"/>
      <c r="G17" s="115">
        <f>'[110]SVC Net Blended Yield'!$F$20</f>
        <v>2.68146527207444E-2</v>
      </c>
      <c r="H17" s="114"/>
      <c r="I17" s="114"/>
    </row>
    <row r="18" spans="1:11" s="92" customFormat="1" ht="17.25" customHeight="1" x14ac:dyDescent="0.2">
      <c r="A18" s="118" t="s">
        <v>102</v>
      </c>
      <c r="B18" s="118"/>
      <c r="G18" s="136">
        <f>'[111]SVE Net Blended Yield'!$F$20</f>
        <v>2.7314652720744299E-2</v>
      </c>
      <c r="H18" s="114"/>
      <c r="I18" s="114"/>
      <c r="K18" s="114"/>
    </row>
    <row r="19" spans="1:11" s="92" customFormat="1" ht="17.25" customHeight="1" x14ac:dyDescent="0.2">
      <c r="A19" s="116" t="s">
        <v>103</v>
      </c>
      <c r="B19" s="116"/>
      <c r="C19" s="90"/>
      <c r="D19" s="90"/>
      <c r="E19" s="90"/>
      <c r="F19" s="90"/>
      <c r="G19" s="115">
        <f>'[112]SVF Net Blended Yield'!$F$20</f>
        <v>2.4814652720744301E-2</v>
      </c>
      <c r="H19" s="114"/>
      <c r="I19" s="114"/>
    </row>
    <row r="20" spans="1:11" s="92" customFormat="1" ht="17.25" customHeight="1" x14ac:dyDescent="0.2">
      <c r="A20" s="118" t="s">
        <v>104</v>
      </c>
      <c r="B20" s="118"/>
      <c r="G20" s="136">
        <f>'[113]SVJ Net Blended Yield'!$F$20</f>
        <v>2.1814652720744301E-2</v>
      </c>
      <c r="H20" s="114"/>
      <c r="I20" s="114"/>
    </row>
    <row r="21" spans="1:11" s="92" customFormat="1" ht="17.25" customHeight="1" x14ac:dyDescent="0.2">
      <c r="A21" s="116" t="s">
        <v>105</v>
      </c>
      <c r="B21" s="116"/>
      <c r="C21" s="90"/>
      <c r="D21" s="90"/>
      <c r="E21" s="90"/>
      <c r="F21" s="90"/>
      <c r="G21" s="115">
        <f>'[114]SVK Net Blended Yield'!$F$20</f>
        <v>2.3819174343413699E-2</v>
      </c>
      <c r="H21" s="114"/>
      <c r="I21" s="114"/>
    </row>
    <row r="22" spans="1:11" s="92" customFormat="1" ht="17.25" customHeight="1" x14ac:dyDescent="0.2">
      <c r="A22" s="118" t="s">
        <v>106</v>
      </c>
      <c r="B22" s="118"/>
      <c r="G22" s="136">
        <f>'[115]SVL Net Blended Yield'!$F$20</f>
        <v>2.18191743434137E-2</v>
      </c>
      <c r="H22" s="114"/>
      <c r="I22" s="114"/>
    </row>
    <row r="23" spans="1:11" s="92" customFormat="1" ht="17.25" customHeight="1" x14ac:dyDescent="0.2">
      <c r="A23" s="116" t="s">
        <v>107</v>
      </c>
      <c r="B23" s="116"/>
      <c r="C23" s="90"/>
      <c r="D23" s="90"/>
      <c r="E23" s="90"/>
      <c r="F23" s="90"/>
      <c r="G23" s="115">
        <f>'[116]SVM Net Blended Yield'!$F$20</f>
        <v>2.43146527207443E-2</v>
      </c>
      <c r="H23" s="114"/>
      <c r="I23" s="114"/>
      <c r="K23" s="114"/>
    </row>
    <row r="24" spans="1:11" s="92" customFormat="1" ht="17.25" customHeight="1" x14ac:dyDescent="0.2">
      <c r="A24" s="118" t="s">
        <v>108</v>
      </c>
      <c r="B24" s="118"/>
      <c r="G24" s="136">
        <f>'[117]SVN Net Blended Yield'!$F$20</f>
        <v>1.9314652720744299E-2</v>
      </c>
      <c r="H24" s="114"/>
      <c r="I24" s="114"/>
    </row>
    <row r="25" spans="1:11" s="92" customFormat="1" ht="17.25" customHeight="1" x14ac:dyDescent="0.2">
      <c r="A25" s="116" t="s">
        <v>109</v>
      </c>
      <c r="B25" s="116"/>
      <c r="C25" s="90"/>
      <c r="D25" s="90"/>
      <c r="E25" s="90"/>
      <c r="F25" s="90"/>
      <c r="G25" s="115">
        <f>'[118]SVO Net Blended Yield'!$F$20</f>
        <v>2.53191743434137E-2</v>
      </c>
      <c r="H25" s="114"/>
      <c r="I25" s="114"/>
    </row>
    <row r="26" spans="1:11" s="92" customFormat="1" ht="17.25" customHeight="1" x14ac:dyDescent="0.2">
      <c r="A26" s="118" t="s">
        <v>110</v>
      </c>
      <c r="B26" s="118"/>
      <c r="G26" s="136">
        <f>'[119]SVQ Net Blended Yield'!$F$20</f>
        <v>2.7314652720744299E-2</v>
      </c>
      <c r="H26" s="114"/>
      <c r="I26" s="114"/>
    </row>
    <row r="27" spans="1:11" s="92" customFormat="1" ht="17.25" customHeight="1" x14ac:dyDescent="0.2">
      <c r="A27" s="116" t="s">
        <v>111</v>
      </c>
      <c r="B27" s="116"/>
      <c r="C27" s="90"/>
      <c r="D27" s="90"/>
      <c r="E27" s="90"/>
      <c r="F27" s="90"/>
      <c r="G27" s="115">
        <f>'[120]SVU Net Blended Yield'!$F$20</f>
        <v>2.5314652720744301E-2</v>
      </c>
      <c r="H27" s="114"/>
      <c r="I27" s="114"/>
    </row>
    <row r="28" spans="1:11" s="92" customFormat="1" ht="17.25" customHeight="1" x14ac:dyDescent="0.2">
      <c r="A28" s="111" t="s">
        <v>54</v>
      </c>
      <c r="B28" s="111"/>
      <c r="C28" s="111"/>
      <c r="D28" s="111"/>
      <c r="E28" s="111"/>
      <c r="F28" s="111"/>
      <c r="G28" s="113">
        <v>2.7910460000000001</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2695</v>
      </c>
      <c r="H30" s="114"/>
      <c r="I30" s="114"/>
    </row>
    <row r="31" spans="1:11" s="92" customFormat="1" ht="17.25" customHeight="1" x14ac:dyDescent="0.2">
      <c r="A31" s="111" t="s">
        <v>4</v>
      </c>
      <c r="B31" s="111"/>
      <c r="C31" s="111"/>
      <c r="D31" s="111"/>
      <c r="E31" s="111"/>
      <c r="F31" s="111"/>
      <c r="G31" s="135">
        <v>0.94615000000000005</v>
      </c>
      <c r="H31" s="114"/>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0.95447400000000004</v>
      </c>
      <c r="J36" s="97"/>
    </row>
    <row r="37" spans="1:17" s="84" customFormat="1" ht="17.25" customHeight="1" x14ac:dyDescent="0.2">
      <c r="A37" s="104" t="s">
        <v>52</v>
      </c>
      <c r="B37" s="103" t="s">
        <v>44</v>
      </c>
      <c r="C37" s="101" t="s">
        <v>51</v>
      </c>
      <c r="D37" s="97"/>
      <c r="E37" s="104" t="s">
        <v>12</v>
      </c>
      <c r="I37" s="91">
        <v>8.6379999999999998E-3</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3.6887000000000003E-2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0.19584561533088413</v>
      </c>
      <c r="D44" s="97"/>
      <c r="E44" s="90" t="s">
        <v>85</v>
      </c>
      <c r="F44" s="89"/>
      <c r="G44" s="89"/>
      <c r="H44" s="89"/>
      <c r="I44" s="88">
        <v>0.63546125764329731</v>
      </c>
      <c r="J44" s="97"/>
    </row>
    <row r="45" spans="1:17" s="84" customFormat="1" ht="17.25" customHeight="1" x14ac:dyDescent="0.2">
      <c r="A45" s="92" t="s">
        <v>18</v>
      </c>
      <c r="C45" s="91">
        <v>5.2289940989389272E-2</v>
      </c>
      <c r="D45" s="97"/>
      <c r="E45" s="92" t="s">
        <v>86</v>
      </c>
      <c r="I45" s="91">
        <v>5.5258594358046975E-2</v>
      </c>
      <c r="J45" s="97"/>
    </row>
    <row r="46" spans="1:17" s="84" customFormat="1" ht="17.25" customHeight="1" x14ac:dyDescent="0.2">
      <c r="A46" s="90" t="s">
        <v>82</v>
      </c>
      <c r="B46" s="89"/>
      <c r="C46" s="88">
        <v>0.30033686122907599</v>
      </c>
      <c r="D46" s="97"/>
      <c r="E46" s="90" t="s">
        <v>87</v>
      </c>
      <c r="F46" s="89"/>
      <c r="G46" s="89"/>
      <c r="H46" s="89"/>
      <c r="I46" s="88">
        <v>0.13724371616849806</v>
      </c>
      <c r="J46" s="97"/>
    </row>
    <row r="47" spans="1:17" s="84" customFormat="1" ht="17.25" customHeight="1" x14ac:dyDescent="0.2">
      <c r="A47" s="92" t="s">
        <v>19</v>
      </c>
      <c r="C47" s="91">
        <v>0.22690430477319212</v>
      </c>
      <c r="D47" s="97"/>
      <c r="E47" s="92" t="s">
        <v>88</v>
      </c>
      <c r="I47" s="91">
        <v>0.10927207658120761</v>
      </c>
      <c r="J47" s="97"/>
    </row>
    <row r="48" spans="1:17" s="84" customFormat="1" ht="17.25" customHeight="1" x14ac:dyDescent="0.2">
      <c r="A48" s="90" t="s">
        <v>20</v>
      </c>
      <c r="B48" s="89"/>
      <c r="C48" s="88">
        <v>0.1533221301137527</v>
      </c>
      <c r="D48" s="97"/>
      <c r="E48" s="90" t="s">
        <v>90</v>
      </c>
      <c r="F48" s="89"/>
      <c r="G48" s="89"/>
      <c r="H48" s="89"/>
      <c r="I48" s="88">
        <v>5.0428574446755524E-4</v>
      </c>
      <c r="J48" s="97"/>
    </row>
    <row r="49" spans="1:10" s="84" customFormat="1" ht="17.25" customHeight="1" x14ac:dyDescent="0.2">
      <c r="A49" s="92" t="s">
        <v>12</v>
      </c>
      <c r="C49" s="91">
        <v>9.1299512469442956E-3</v>
      </c>
      <c r="D49" s="97"/>
      <c r="E49" s="92" t="s">
        <v>89</v>
      </c>
      <c r="I49" s="91">
        <v>8.8873187699177721E-5</v>
      </c>
      <c r="J49" s="97"/>
    </row>
    <row r="50" spans="1:10" s="84" customFormat="1" ht="17.25" customHeight="1" thickBot="1" x14ac:dyDescent="0.25">
      <c r="A50" s="90" t="s">
        <v>83</v>
      </c>
      <c r="B50" s="89"/>
      <c r="C50" s="88">
        <v>0</v>
      </c>
      <c r="D50" s="97"/>
      <c r="E50" s="129" t="s">
        <v>14</v>
      </c>
      <c r="F50" s="129"/>
      <c r="G50" s="129"/>
      <c r="H50" s="129"/>
      <c r="I50" s="131">
        <v>6.2171196316767437E-2</v>
      </c>
      <c r="J50" s="97"/>
    </row>
    <row r="51" spans="1:10" s="84" customFormat="1" ht="17.25" customHeight="1" thickBot="1" x14ac:dyDescent="0.25">
      <c r="A51" s="87" t="s">
        <v>14</v>
      </c>
      <c r="B51" s="86"/>
      <c r="C51" s="85">
        <v>6.2171196316768103E-2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44926</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pp6S1nteLHTZkcD95GbNt1zpcBtdqBhYDa8FqE+RLyAq++/s21wA3XEXEuSaGHxiTdiqWLO4QM+c73ncoBgVrA==" saltValue="4MBFg+7nrAqZiwR9K1/wiA=="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21"/>
  <dimension ref="A1:L65"/>
  <sheetViews>
    <sheetView showGridLines="0" zoomScaleNormal="100" workbookViewId="0">
      <selection activeCell="D47" sqref="D47:D54"/>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42338</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29222972499.77</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1.7000000000000001E-2</v>
      </c>
      <c r="H16" s="71"/>
    </row>
    <row r="17" spans="1:8" s="7" customFormat="1" ht="17.25" customHeight="1" x14ac:dyDescent="0.2">
      <c r="A17" s="13" t="s">
        <v>22</v>
      </c>
      <c r="B17" s="13"/>
      <c r="C17" s="14"/>
      <c r="D17" s="14"/>
      <c r="E17" s="14"/>
      <c r="F17" s="14"/>
      <c r="G17" s="15">
        <f>G16-0.3%</f>
        <v>1.4000000000000002E-2</v>
      </c>
      <c r="H17" s="71"/>
    </row>
    <row r="18" spans="1:8" s="7" customFormat="1" ht="17.25" customHeight="1" x14ac:dyDescent="0.2">
      <c r="A18" s="16" t="s">
        <v>25</v>
      </c>
      <c r="B18" s="16"/>
      <c r="G18" s="8">
        <f>G16-0.2%</f>
        <v>1.5000000000000001E-2</v>
      </c>
      <c r="H18" s="71"/>
    </row>
    <row r="19" spans="1:8" s="7" customFormat="1" ht="17.25" customHeight="1" x14ac:dyDescent="0.2">
      <c r="A19" s="13" t="s">
        <v>26</v>
      </c>
      <c r="B19" s="13"/>
      <c r="C19" s="14"/>
      <c r="D19" s="14"/>
      <c r="E19" s="14"/>
      <c r="F19" s="14"/>
      <c r="G19" s="15">
        <f>G16-0.5%</f>
        <v>1.2E-2</v>
      </c>
      <c r="H19" s="71"/>
    </row>
    <row r="20" spans="1:8" s="7" customFormat="1" ht="17.25" customHeight="1" x14ac:dyDescent="0.2">
      <c r="A20" s="16" t="s">
        <v>27</v>
      </c>
      <c r="B20" s="16"/>
      <c r="G20" s="8">
        <f>G16-0.85%</f>
        <v>8.5000000000000006E-3</v>
      </c>
      <c r="H20" s="71"/>
    </row>
    <row r="21" spans="1:8" s="7" customFormat="1" ht="17.25" customHeight="1" x14ac:dyDescent="0.2">
      <c r="A21" s="13" t="s">
        <v>34</v>
      </c>
      <c r="B21" s="13"/>
      <c r="C21" s="14"/>
      <c r="D21" s="14"/>
      <c r="E21" s="14"/>
      <c r="F21" s="14"/>
      <c r="G21" s="15">
        <f>G16-0.6%</f>
        <v>1.1000000000000001E-2</v>
      </c>
      <c r="H21" s="71"/>
    </row>
    <row r="22" spans="1:8" s="7" customFormat="1" ht="17.25" customHeight="1" x14ac:dyDescent="0.2">
      <c r="A22" s="16" t="s">
        <v>33</v>
      </c>
      <c r="B22" s="16"/>
      <c r="G22" s="8">
        <f>G16-0.8%</f>
        <v>9.0000000000000011E-3</v>
      </c>
      <c r="H22" s="71"/>
    </row>
    <row r="23" spans="1:8" s="7" customFormat="1" ht="17.25" customHeight="1" x14ac:dyDescent="0.2">
      <c r="A23" s="13" t="s">
        <v>28</v>
      </c>
      <c r="B23" s="13"/>
      <c r="C23" s="14"/>
      <c r="D23" s="14"/>
      <c r="E23" s="14"/>
      <c r="F23" s="14"/>
      <c r="G23" s="15">
        <f>G16-0.55%</f>
        <v>1.15E-2</v>
      </c>
      <c r="H23" s="71"/>
    </row>
    <row r="24" spans="1:8" s="7" customFormat="1" ht="17.25" customHeight="1" x14ac:dyDescent="0.2">
      <c r="A24" s="16" t="s">
        <v>29</v>
      </c>
      <c r="B24" s="16"/>
      <c r="G24" s="8">
        <f>G16-1.1%</f>
        <v>6.0000000000000001E-3</v>
      </c>
      <c r="H24" s="71"/>
    </row>
    <row r="25" spans="1:8" s="7" customFormat="1" ht="17.25" customHeight="1" x14ac:dyDescent="0.2">
      <c r="A25" s="13" t="s">
        <v>35</v>
      </c>
      <c r="B25" s="13"/>
      <c r="C25" s="14"/>
      <c r="D25" s="14"/>
      <c r="E25" s="14"/>
      <c r="F25" s="14"/>
      <c r="G25" s="15">
        <f>G16-0.45%</f>
        <v>1.2500000000000001E-2</v>
      </c>
      <c r="H25" s="71"/>
    </row>
    <row r="26" spans="1:8" s="7" customFormat="1" ht="17.25" customHeight="1" x14ac:dyDescent="0.2">
      <c r="A26" s="16" t="s">
        <v>31</v>
      </c>
      <c r="B26" s="16"/>
      <c r="G26" s="8">
        <f>G16-0.25%</f>
        <v>1.4500000000000001E-2</v>
      </c>
      <c r="H26" s="71"/>
    </row>
    <row r="27" spans="1:8" s="7" customFormat="1" ht="17.25" customHeight="1" x14ac:dyDescent="0.2">
      <c r="A27" s="13" t="s">
        <v>36</v>
      </c>
      <c r="B27" s="13"/>
      <c r="C27" s="14"/>
      <c r="D27" s="14"/>
      <c r="E27" s="14"/>
      <c r="F27" s="14"/>
      <c r="G27" s="15">
        <f>G16-0.6%</f>
        <v>1.1000000000000001E-2</v>
      </c>
      <c r="H27" s="71"/>
    </row>
    <row r="28" spans="1:8" s="7" customFormat="1" ht="17.25" customHeight="1" x14ac:dyDescent="0.2">
      <c r="A28" s="16" t="s">
        <v>37</v>
      </c>
      <c r="B28" s="16"/>
      <c r="G28" s="8">
        <f>G16-0.85%</f>
        <v>8.5000000000000006E-3</v>
      </c>
      <c r="H28" s="71"/>
    </row>
    <row r="29" spans="1:8" s="7" customFormat="1" ht="17.25" customHeight="1" x14ac:dyDescent="0.2">
      <c r="A29" s="13" t="s">
        <v>38</v>
      </c>
      <c r="B29" s="13"/>
      <c r="C29" s="14"/>
      <c r="D29" s="14"/>
      <c r="E29" s="14"/>
      <c r="F29" s="14"/>
      <c r="G29" s="15">
        <f>G16-1.1%</f>
        <v>6.0000000000000001E-3</v>
      </c>
      <c r="H29" s="71"/>
    </row>
    <row r="30" spans="1:8" s="7" customFormat="1" ht="17.25" customHeight="1" x14ac:dyDescent="0.2">
      <c r="A30" s="16" t="s">
        <v>32</v>
      </c>
      <c r="B30" s="16"/>
      <c r="G30" s="8">
        <f>G16-0.4%</f>
        <v>1.3000000000000001E-2</v>
      </c>
      <c r="H30" s="71"/>
    </row>
    <row r="31" spans="1:8" s="7" customFormat="1" ht="17.25" customHeight="1" x14ac:dyDescent="0.2">
      <c r="A31" s="9" t="s">
        <v>54</v>
      </c>
      <c r="B31" s="9"/>
      <c r="C31" s="9"/>
      <c r="D31" s="9"/>
      <c r="E31" s="9"/>
      <c r="F31" s="9"/>
      <c r="G31" s="64">
        <v>2.44</v>
      </c>
      <c r="H31" s="71"/>
    </row>
    <row r="32" spans="1:8" s="7" customFormat="1" ht="17.25" customHeight="1" x14ac:dyDescent="0.2">
      <c r="A32" s="9" t="s">
        <v>42</v>
      </c>
      <c r="B32" s="9"/>
      <c r="C32" s="9"/>
      <c r="D32" s="9"/>
      <c r="E32" s="9"/>
      <c r="F32" s="9"/>
      <c r="G32" s="9">
        <v>12</v>
      </c>
      <c r="H32" s="71"/>
    </row>
    <row r="33" spans="1:10" s="7" customFormat="1" ht="17.25" customHeight="1" x14ac:dyDescent="0.2">
      <c r="A33" s="9" t="s">
        <v>3</v>
      </c>
      <c r="B33" s="9"/>
      <c r="C33" s="9"/>
      <c r="D33" s="9"/>
      <c r="E33" s="9"/>
      <c r="F33" s="9"/>
      <c r="G33" s="55">
        <v>5782</v>
      </c>
      <c r="H33" s="71"/>
    </row>
    <row r="34" spans="1:10" s="7" customFormat="1" ht="17.25" customHeight="1" x14ac:dyDescent="0.2">
      <c r="A34" s="9" t="s">
        <v>4</v>
      </c>
      <c r="B34" s="9"/>
      <c r="C34" s="9"/>
      <c r="D34" s="9"/>
      <c r="E34" s="9"/>
      <c r="F34" s="9"/>
      <c r="G34" s="54">
        <v>1.0086999999999999</v>
      </c>
      <c r="H34" s="71"/>
    </row>
    <row r="35" spans="1:10" s="7" customFormat="1" ht="17.25" customHeight="1" thickBot="1" x14ac:dyDescent="0.25">
      <c r="A35" s="31" t="s">
        <v>24</v>
      </c>
      <c r="B35" s="31"/>
      <c r="C35" s="31"/>
      <c r="D35" s="31"/>
      <c r="E35" s="31"/>
      <c r="F35" s="31"/>
      <c r="G35" s="69">
        <v>0.48665000000000003</v>
      </c>
      <c r="H35" s="71"/>
    </row>
    <row r="36" spans="1:10" s="5" customFormat="1" ht="12" x14ac:dyDescent="0.2"/>
    <row r="37" spans="1:10" s="4" customFormat="1" ht="17.25" customHeight="1" x14ac:dyDescent="0.2">
      <c r="A37" s="35" t="s">
        <v>6</v>
      </c>
      <c r="B37" s="36"/>
      <c r="C37" s="36"/>
      <c r="E37" s="35" t="s">
        <v>10</v>
      </c>
      <c r="F37" s="35"/>
      <c r="G37" s="35"/>
      <c r="H37" s="35"/>
      <c r="I37" s="35"/>
    </row>
    <row r="38" spans="1:10" s="19" customFormat="1" ht="17.25" customHeight="1" x14ac:dyDescent="0.2">
      <c r="A38" s="62" t="s">
        <v>7</v>
      </c>
      <c r="B38" s="18" t="s">
        <v>8</v>
      </c>
      <c r="C38" s="37" t="s">
        <v>9</v>
      </c>
      <c r="D38" s="59"/>
      <c r="E38" s="59"/>
      <c r="F38" s="59"/>
      <c r="G38" s="59"/>
      <c r="H38" s="59"/>
      <c r="I38" s="61" t="s">
        <v>15</v>
      </c>
      <c r="J38" s="59"/>
    </row>
    <row r="39" spans="1:10" s="4" customFormat="1" ht="17.25" customHeight="1" x14ac:dyDescent="0.2">
      <c r="A39" s="20" t="s">
        <v>65</v>
      </c>
      <c r="B39" s="21" t="s">
        <v>49</v>
      </c>
      <c r="C39" s="21" t="s">
        <v>45</v>
      </c>
      <c r="D39" s="70"/>
      <c r="E39" s="20" t="s">
        <v>11</v>
      </c>
      <c r="F39" s="22"/>
      <c r="G39" s="22"/>
      <c r="H39" s="22"/>
      <c r="I39" s="48">
        <v>0.650806</v>
      </c>
      <c r="J39" s="70"/>
    </row>
    <row r="40" spans="1:10" s="4" customFormat="1" ht="17.25" customHeight="1" x14ac:dyDescent="0.2">
      <c r="A40" s="23" t="s">
        <v>52</v>
      </c>
      <c r="B40" s="24" t="s">
        <v>44</v>
      </c>
      <c r="C40" s="24" t="s">
        <v>51</v>
      </c>
      <c r="D40" s="70"/>
      <c r="E40" s="6" t="s">
        <v>12</v>
      </c>
      <c r="I40" s="67">
        <v>6.9760000000000004E-3</v>
      </c>
      <c r="J40" s="70"/>
    </row>
    <row r="41" spans="1:10" s="4" customFormat="1" ht="17.25" customHeight="1" x14ac:dyDescent="0.2">
      <c r="A41" s="20" t="s">
        <v>47</v>
      </c>
      <c r="B41" s="21" t="s">
        <v>46</v>
      </c>
      <c r="C41" s="21" t="s">
        <v>45</v>
      </c>
      <c r="D41" s="70"/>
      <c r="E41" s="20" t="s">
        <v>13</v>
      </c>
      <c r="F41" s="22"/>
      <c r="G41" s="22"/>
      <c r="H41" s="22"/>
      <c r="I41" s="48">
        <v>0.21160499999999999</v>
      </c>
      <c r="J41" s="70"/>
    </row>
    <row r="42" spans="1:10" s="4" customFormat="1" ht="17.25" customHeight="1" thickBot="1" x14ac:dyDescent="0.25">
      <c r="A42" s="23" t="s">
        <v>67</v>
      </c>
      <c r="B42" s="24" t="s">
        <v>49</v>
      </c>
      <c r="C42" s="24" t="s">
        <v>45</v>
      </c>
      <c r="D42" s="70"/>
      <c r="E42" s="34" t="s">
        <v>14</v>
      </c>
      <c r="F42" s="26"/>
      <c r="G42" s="26"/>
      <c r="H42" s="26"/>
      <c r="I42" s="68">
        <v>0.13061300000000001</v>
      </c>
      <c r="J42" s="70"/>
    </row>
    <row r="43" spans="1:10" s="4" customFormat="1" ht="17.25" customHeight="1" x14ac:dyDescent="0.2">
      <c r="A43" s="20" t="s">
        <v>64</v>
      </c>
      <c r="B43" s="21" t="s">
        <v>46</v>
      </c>
      <c r="C43" s="21" t="s">
        <v>45</v>
      </c>
      <c r="D43" s="70"/>
    </row>
    <row r="44" spans="1:10" s="5" customFormat="1" ht="12" x14ac:dyDescent="0.2"/>
    <row r="45" spans="1:10" s="4" customFormat="1" ht="17.25" customHeight="1" x14ac:dyDescent="0.2">
      <c r="A45" s="35" t="s">
        <v>16</v>
      </c>
      <c r="B45" s="36"/>
      <c r="C45" s="36"/>
      <c r="D45" s="36"/>
    </row>
    <row r="46" spans="1:10" s="19" customFormat="1" ht="17.25" customHeight="1" x14ac:dyDescent="0.2">
      <c r="A46" s="59"/>
      <c r="B46" s="59"/>
      <c r="C46" s="59"/>
      <c r="D46" s="60" t="s">
        <v>15</v>
      </c>
      <c r="E46" s="59"/>
    </row>
    <row r="47" spans="1:10" s="4" customFormat="1" ht="17.25" customHeight="1" x14ac:dyDescent="0.2">
      <c r="A47" s="14" t="s">
        <v>17</v>
      </c>
      <c r="B47" s="22"/>
      <c r="C47" s="22"/>
      <c r="D47" s="48">
        <v>0.15570000000000001</v>
      </c>
      <c r="E47" s="70"/>
    </row>
    <row r="48" spans="1:10" s="4" customFormat="1" ht="17.25" customHeight="1" x14ac:dyDescent="0.2">
      <c r="A48" s="7" t="s">
        <v>18</v>
      </c>
      <c r="D48" s="67">
        <v>5.5800000000000002E-2</v>
      </c>
      <c r="E48" s="70"/>
    </row>
    <row r="49" spans="1:9" s="4" customFormat="1" ht="17.25" customHeight="1" x14ac:dyDescent="0.2">
      <c r="A49" s="14" t="s">
        <v>53</v>
      </c>
      <c r="B49" s="22"/>
      <c r="C49" s="22"/>
      <c r="D49" s="48">
        <v>0.27379999999999999</v>
      </c>
      <c r="E49" s="70"/>
    </row>
    <row r="50" spans="1:9" s="4" customFormat="1" ht="17.25" customHeight="1" x14ac:dyDescent="0.2">
      <c r="A50" s="7" t="s">
        <v>19</v>
      </c>
      <c r="D50" s="67">
        <v>0.2319</v>
      </c>
      <c r="E50" s="70"/>
    </row>
    <row r="51" spans="1:9" s="4" customFormat="1" ht="17.25" customHeight="1" x14ac:dyDescent="0.2">
      <c r="A51" s="14" t="s">
        <v>20</v>
      </c>
      <c r="B51" s="22"/>
      <c r="C51" s="22"/>
      <c r="D51" s="48">
        <v>0.13700000000000001</v>
      </c>
      <c r="E51" s="70"/>
    </row>
    <row r="52" spans="1:9" s="4" customFormat="1" ht="17.25" customHeight="1" x14ac:dyDescent="0.2">
      <c r="A52" s="7" t="s">
        <v>12</v>
      </c>
      <c r="D52" s="67">
        <v>6.8999999999999999E-3</v>
      </c>
      <c r="E52" s="70"/>
    </row>
    <row r="53" spans="1:9" s="4" customFormat="1" ht="17.25" customHeight="1" x14ac:dyDescent="0.2">
      <c r="A53" s="14" t="s">
        <v>21</v>
      </c>
      <c r="B53" s="22"/>
      <c r="C53" s="22"/>
      <c r="D53" s="48">
        <v>6.9999999999999999E-4</v>
      </c>
      <c r="E53" s="70"/>
    </row>
    <row r="54" spans="1:9" s="4" customFormat="1" ht="17.25" customHeight="1" thickBot="1" x14ac:dyDescent="0.25">
      <c r="A54" s="39" t="s">
        <v>14</v>
      </c>
      <c r="B54" s="26"/>
      <c r="C54" s="26"/>
      <c r="D54" s="68">
        <v>0.13819999999999999</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42004</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22"/>
  <dimension ref="A1:L65"/>
  <sheetViews>
    <sheetView showGridLines="0" topLeftCell="A2" zoomScaleNormal="100" workbookViewId="0">
      <selection activeCell="G16" sqref="G16"/>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42308</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29273853686.66</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1.66E-2</v>
      </c>
      <c r="H16" s="71"/>
    </row>
    <row r="17" spans="1:8" s="7" customFormat="1" ht="17.25" customHeight="1" x14ac:dyDescent="0.2">
      <c r="A17" s="13" t="s">
        <v>22</v>
      </c>
      <c r="B17" s="13"/>
      <c r="C17" s="14"/>
      <c r="D17" s="14"/>
      <c r="E17" s="14"/>
      <c r="F17" s="14"/>
      <c r="G17" s="15">
        <f>G16-0.3%</f>
        <v>1.3600000000000001E-2</v>
      </c>
      <c r="H17" s="71"/>
    </row>
    <row r="18" spans="1:8" s="7" customFormat="1" ht="17.25" customHeight="1" x14ac:dyDescent="0.2">
      <c r="A18" s="16" t="s">
        <v>25</v>
      </c>
      <c r="B18" s="16"/>
      <c r="G18" s="8">
        <f>G16-0.2%</f>
        <v>1.46E-2</v>
      </c>
      <c r="H18" s="71"/>
    </row>
    <row r="19" spans="1:8" s="7" customFormat="1" ht="17.25" customHeight="1" x14ac:dyDescent="0.2">
      <c r="A19" s="13" t="s">
        <v>26</v>
      </c>
      <c r="B19" s="13"/>
      <c r="C19" s="14"/>
      <c r="D19" s="14"/>
      <c r="E19" s="14"/>
      <c r="F19" s="14"/>
      <c r="G19" s="15">
        <f>G16-0.5%</f>
        <v>1.1599999999999999E-2</v>
      </c>
      <c r="H19" s="71"/>
    </row>
    <row r="20" spans="1:8" s="7" customFormat="1" ht="17.25" customHeight="1" x14ac:dyDescent="0.2">
      <c r="A20" s="16" t="s">
        <v>27</v>
      </c>
      <c r="B20" s="16"/>
      <c r="G20" s="8">
        <f>G16-0.85%</f>
        <v>8.0999999999999996E-3</v>
      </c>
      <c r="H20" s="71"/>
    </row>
    <row r="21" spans="1:8" s="7" customFormat="1" ht="17.25" customHeight="1" x14ac:dyDescent="0.2">
      <c r="A21" s="13" t="s">
        <v>34</v>
      </c>
      <c r="B21" s="13"/>
      <c r="C21" s="14"/>
      <c r="D21" s="14"/>
      <c r="E21" s="14"/>
      <c r="F21" s="14"/>
      <c r="G21" s="15">
        <f>G16-0.6%</f>
        <v>1.06E-2</v>
      </c>
      <c r="H21" s="71"/>
    </row>
    <row r="22" spans="1:8" s="7" customFormat="1" ht="17.25" customHeight="1" x14ac:dyDescent="0.2">
      <c r="A22" s="16" t="s">
        <v>33</v>
      </c>
      <c r="B22" s="16"/>
      <c r="G22" s="8">
        <f>G16-0.8%</f>
        <v>8.6E-3</v>
      </c>
      <c r="H22" s="71"/>
    </row>
    <row r="23" spans="1:8" s="7" customFormat="1" ht="17.25" customHeight="1" x14ac:dyDescent="0.2">
      <c r="A23" s="13" t="s">
        <v>28</v>
      </c>
      <c r="B23" s="13"/>
      <c r="C23" s="14"/>
      <c r="D23" s="14"/>
      <c r="E23" s="14"/>
      <c r="F23" s="14"/>
      <c r="G23" s="15">
        <f>G16-0.55%</f>
        <v>1.1099999999999999E-2</v>
      </c>
      <c r="H23" s="71"/>
    </row>
    <row r="24" spans="1:8" s="7" customFormat="1" ht="17.25" customHeight="1" x14ac:dyDescent="0.2">
      <c r="A24" s="16" t="s">
        <v>29</v>
      </c>
      <c r="B24" s="16"/>
      <c r="G24" s="8">
        <f>G16-1.1%</f>
        <v>5.5999999999999991E-3</v>
      </c>
      <c r="H24" s="71"/>
    </row>
    <row r="25" spans="1:8" s="7" customFormat="1" ht="17.25" customHeight="1" x14ac:dyDescent="0.2">
      <c r="A25" s="13" t="s">
        <v>35</v>
      </c>
      <c r="B25" s="13"/>
      <c r="C25" s="14"/>
      <c r="D25" s="14"/>
      <c r="E25" s="14"/>
      <c r="F25" s="14"/>
      <c r="G25" s="15">
        <f>G16-0.45%</f>
        <v>1.21E-2</v>
      </c>
      <c r="H25" s="71"/>
    </row>
    <row r="26" spans="1:8" s="7" customFormat="1" ht="17.25" customHeight="1" x14ac:dyDescent="0.2">
      <c r="A26" s="16" t="s">
        <v>31</v>
      </c>
      <c r="B26" s="16"/>
      <c r="G26" s="8">
        <f>G16-0.25%</f>
        <v>1.41E-2</v>
      </c>
      <c r="H26" s="71"/>
    </row>
    <row r="27" spans="1:8" s="7" customFormat="1" ht="17.25" customHeight="1" x14ac:dyDescent="0.2">
      <c r="A27" s="13" t="s">
        <v>36</v>
      </c>
      <c r="B27" s="13"/>
      <c r="C27" s="14"/>
      <c r="D27" s="14"/>
      <c r="E27" s="14"/>
      <c r="F27" s="14"/>
      <c r="G27" s="15">
        <f>G16-0.6%</f>
        <v>1.06E-2</v>
      </c>
      <c r="H27" s="71"/>
    </row>
    <row r="28" spans="1:8" s="7" customFormat="1" ht="17.25" customHeight="1" x14ac:dyDescent="0.2">
      <c r="A28" s="16" t="s">
        <v>37</v>
      </c>
      <c r="B28" s="16"/>
      <c r="G28" s="8">
        <f>G16-0.85%</f>
        <v>8.0999999999999996E-3</v>
      </c>
      <c r="H28" s="71"/>
    </row>
    <row r="29" spans="1:8" s="7" customFormat="1" ht="17.25" customHeight="1" x14ac:dyDescent="0.2">
      <c r="A29" s="13" t="s">
        <v>38</v>
      </c>
      <c r="B29" s="13"/>
      <c r="C29" s="14"/>
      <c r="D29" s="14"/>
      <c r="E29" s="14"/>
      <c r="F29" s="14"/>
      <c r="G29" s="15">
        <f>G16-1.1%</f>
        <v>5.5999999999999991E-3</v>
      </c>
      <c r="H29" s="71"/>
    </row>
    <row r="30" spans="1:8" s="7" customFormat="1" ht="17.25" customHeight="1" x14ac:dyDescent="0.2">
      <c r="A30" s="16" t="s">
        <v>32</v>
      </c>
      <c r="B30" s="16"/>
      <c r="G30" s="8">
        <f>G16-0.4%</f>
        <v>1.26E-2</v>
      </c>
      <c r="H30" s="71"/>
    </row>
    <row r="31" spans="1:8" s="7" customFormat="1" ht="17.25" customHeight="1" x14ac:dyDescent="0.2">
      <c r="A31" s="9" t="s">
        <v>54</v>
      </c>
      <c r="B31" s="9"/>
      <c r="C31" s="9"/>
      <c r="D31" s="9"/>
      <c r="E31" s="9"/>
      <c r="F31" s="9"/>
      <c r="G31" s="64">
        <v>2.39</v>
      </c>
      <c r="H31" s="71"/>
    </row>
    <row r="32" spans="1:8" s="7" customFormat="1" ht="17.25" customHeight="1" x14ac:dyDescent="0.2">
      <c r="A32" s="9" t="s">
        <v>42</v>
      </c>
      <c r="B32" s="9"/>
      <c r="C32" s="9"/>
      <c r="D32" s="9"/>
      <c r="E32" s="9"/>
      <c r="F32" s="9"/>
      <c r="G32" s="9">
        <v>12</v>
      </c>
      <c r="H32" s="71"/>
    </row>
    <row r="33" spans="1:10" s="7" customFormat="1" ht="17.25" customHeight="1" x14ac:dyDescent="0.2">
      <c r="A33" s="9" t="s">
        <v>3</v>
      </c>
      <c r="B33" s="9"/>
      <c r="C33" s="9"/>
      <c r="D33" s="9"/>
      <c r="E33" s="9"/>
      <c r="F33" s="9"/>
      <c r="G33" s="55">
        <v>5767</v>
      </c>
      <c r="H33" s="71"/>
    </row>
    <row r="34" spans="1:10" s="7" customFormat="1" ht="17.25" customHeight="1" x14ac:dyDescent="0.2">
      <c r="A34" s="9" t="s">
        <v>4</v>
      </c>
      <c r="B34" s="9"/>
      <c r="C34" s="9"/>
      <c r="D34" s="9"/>
      <c r="E34" s="9"/>
      <c r="F34" s="9"/>
      <c r="G34" s="54">
        <v>1.0108999999999999</v>
      </c>
      <c r="H34" s="71"/>
    </row>
    <row r="35" spans="1:10" s="7" customFormat="1" ht="17.25" customHeight="1" thickBot="1" x14ac:dyDescent="0.25">
      <c r="A35" s="31" t="s">
        <v>24</v>
      </c>
      <c r="B35" s="31"/>
      <c r="C35" s="31"/>
      <c r="D35" s="31"/>
      <c r="E35" s="31"/>
      <c r="F35" s="31"/>
      <c r="G35" s="69">
        <v>0.48665000000000003</v>
      </c>
      <c r="H35" s="71"/>
    </row>
    <row r="36" spans="1:10" s="5" customFormat="1" ht="12" x14ac:dyDescent="0.2"/>
    <row r="37" spans="1:10" s="4" customFormat="1" ht="17.25" customHeight="1" x14ac:dyDescent="0.2">
      <c r="A37" s="35" t="s">
        <v>6</v>
      </c>
      <c r="B37" s="36"/>
      <c r="C37" s="36"/>
      <c r="E37" s="35" t="s">
        <v>10</v>
      </c>
      <c r="F37" s="35"/>
      <c r="G37" s="35"/>
      <c r="H37" s="35"/>
      <c r="I37" s="35"/>
    </row>
    <row r="38" spans="1:10" s="19" customFormat="1" ht="17.25" customHeight="1" x14ac:dyDescent="0.2">
      <c r="A38" s="62" t="s">
        <v>7</v>
      </c>
      <c r="B38" s="18" t="s">
        <v>8</v>
      </c>
      <c r="C38" s="37" t="s">
        <v>9</v>
      </c>
      <c r="D38" s="59"/>
      <c r="E38" s="59"/>
      <c r="F38" s="59"/>
      <c r="G38" s="59"/>
      <c r="H38" s="59"/>
      <c r="I38" s="61" t="s">
        <v>15</v>
      </c>
      <c r="J38" s="59"/>
    </row>
    <row r="39" spans="1:10" s="4" customFormat="1" ht="17.25" customHeight="1" x14ac:dyDescent="0.2">
      <c r="A39" s="20" t="s">
        <v>65</v>
      </c>
      <c r="B39" s="21" t="s">
        <v>49</v>
      </c>
      <c r="C39" s="21" t="s">
        <v>45</v>
      </c>
      <c r="D39" s="70"/>
      <c r="E39" s="20" t="s">
        <v>11</v>
      </c>
      <c r="F39" s="22"/>
      <c r="G39" s="22"/>
      <c r="H39" s="22"/>
      <c r="I39" s="48">
        <v>0.64173999999999998</v>
      </c>
      <c r="J39" s="70"/>
    </row>
    <row r="40" spans="1:10" s="4" customFormat="1" ht="17.25" customHeight="1" x14ac:dyDescent="0.2">
      <c r="A40" s="23" t="s">
        <v>52</v>
      </c>
      <c r="B40" s="24" t="s">
        <v>44</v>
      </c>
      <c r="C40" s="24" t="s">
        <v>51</v>
      </c>
      <c r="D40" s="70"/>
      <c r="E40" s="6" t="s">
        <v>12</v>
      </c>
      <c r="I40" s="67">
        <v>6.96E-3</v>
      </c>
      <c r="J40" s="70"/>
    </row>
    <row r="41" spans="1:10" s="4" customFormat="1" ht="17.25" customHeight="1" x14ac:dyDescent="0.2">
      <c r="A41" s="20" t="s">
        <v>47</v>
      </c>
      <c r="B41" s="21" t="s">
        <v>46</v>
      </c>
      <c r="C41" s="21" t="s">
        <v>45</v>
      </c>
      <c r="D41" s="70"/>
      <c r="E41" s="20" t="s">
        <v>13</v>
      </c>
      <c r="F41" s="22"/>
      <c r="G41" s="22"/>
      <c r="H41" s="22"/>
      <c r="I41" s="48">
        <v>0.21090999999999999</v>
      </c>
      <c r="J41" s="70"/>
    </row>
    <row r="42" spans="1:10" s="4" customFormat="1" ht="17.25" customHeight="1" thickBot="1" x14ac:dyDescent="0.25">
      <c r="A42" s="23" t="s">
        <v>67</v>
      </c>
      <c r="B42" s="24" t="s">
        <v>49</v>
      </c>
      <c r="C42" s="24" t="s">
        <v>45</v>
      </c>
      <c r="D42" s="70"/>
      <c r="E42" s="34" t="s">
        <v>14</v>
      </c>
      <c r="F42" s="26"/>
      <c r="G42" s="26"/>
      <c r="H42" s="26"/>
      <c r="I42" s="68">
        <v>0.1404</v>
      </c>
      <c r="J42" s="70"/>
    </row>
    <row r="43" spans="1:10" s="4" customFormat="1" ht="17.25" customHeight="1" x14ac:dyDescent="0.2">
      <c r="A43" s="20" t="s">
        <v>64</v>
      </c>
      <c r="B43" s="21" t="s">
        <v>46</v>
      </c>
      <c r="C43" s="21" t="s">
        <v>45</v>
      </c>
      <c r="D43" s="70"/>
    </row>
    <row r="44" spans="1:10" s="5" customFormat="1" ht="12" x14ac:dyDescent="0.2"/>
    <row r="45" spans="1:10" s="4" customFormat="1" ht="17.25" customHeight="1" x14ac:dyDescent="0.2">
      <c r="A45" s="35" t="s">
        <v>16</v>
      </c>
      <c r="B45" s="36"/>
      <c r="C45" s="36"/>
      <c r="D45" s="36"/>
    </row>
    <row r="46" spans="1:10" s="19" customFormat="1" ht="17.25" customHeight="1" x14ac:dyDescent="0.2">
      <c r="A46" s="59"/>
      <c r="B46" s="59"/>
      <c r="C46" s="59"/>
      <c r="D46" s="60" t="s">
        <v>15</v>
      </c>
      <c r="E46" s="59"/>
    </row>
    <row r="47" spans="1:10" s="4" customFormat="1" ht="17.25" customHeight="1" x14ac:dyDescent="0.2">
      <c r="A47" s="14" t="s">
        <v>17</v>
      </c>
      <c r="B47" s="22"/>
      <c r="C47" s="22"/>
      <c r="D47" s="48">
        <v>0.150898</v>
      </c>
      <c r="E47" s="70"/>
    </row>
    <row r="48" spans="1:10" s="4" customFormat="1" ht="17.25" customHeight="1" x14ac:dyDescent="0.2">
      <c r="A48" s="7" t="s">
        <v>18</v>
      </c>
      <c r="D48" s="67">
        <v>5.4413999999999997E-2</v>
      </c>
      <c r="E48" s="70"/>
    </row>
    <row r="49" spans="1:9" s="4" customFormat="1" ht="17.25" customHeight="1" x14ac:dyDescent="0.2">
      <c r="A49" s="14" t="s">
        <v>53</v>
      </c>
      <c r="B49" s="22"/>
      <c r="C49" s="22"/>
      <c r="D49" s="48">
        <v>0.26910699999999999</v>
      </c>
      <c r="E49" s="70"/>
    </row>
    <row r="50" spans="1:9" s="4" customFormat="1" ht="17.25" customHeight="1" x14ac:dyDescent="0.2">
      <c r="A50" s="7" t="s">
        <v>19</v>
      </c>
      <c r="D50" s="67">
        <v>0.23058100000000001</v>
      </c>
      <c r="E50" s="70"/>
    </row>
    <row r="51" spans="1:9" s="4" customFormat="1" ht="17.25" customHeight="1" x14ac:dyDescent="0.2">
      <c r="A51" s="14" t="s">
        <v>20</v>
      </c>
      <c r="B51" s="22"/>
      <c r="C51" s="22"/>
      <c r="D51" s="48">
        <v>0.13631199999999999</v>
      </c>
      <c r="E51" s="70"/>
    </row>
    <row r="52" spans="1:9" s="4" customFormat="1" ht="17.25" customHeight="1" x14ac:dyDescent="0.2">
      <c r="A52" s="7" t="s">
        <v>12</v>
      </c>
      <c r="D52" s="67">
        <v>6.8820000000000001E-3</v>
      </c>
      <c r="E52" s="70"/>
    </row>
    <row r="53" spans="1:9" s="4" customFormat="1" ht="17.25" customHeight="1" x14ac:dyDescent="0.2">
      <c r="A53" s="14" t="s">
        <v>21</v>
      </c>
      <c r="B53" s="22"/>
      <c r="C53" s="22"/>
      <c r="D53" s="48">
        <v>6.0800000000000003E-4</v>
      </c>
      <c r="E53" s="70"/>
    </row>
    <row r="54" spans="1:9" s="4" customFormat="1" ht="17.25" customHeight="1" thickBot="1" x14ac:dyDescent="0.25">
      <c r="A54" s="39" t="s">
        <v>14</v>
      </c>
      <c r="B54" s="26"/>
      <c r="C54" s="26"/>
      <c r="D54" s="68">
        <v>0.15120600000000001</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42004</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23"/>
  <dimension ref="A1:L65"/>
  <sheetViews>
    <sheetView showGridLines="0" zoomScaleNormal="100" workbookViewId="0">
      <selection activeCell="D54" sqref="D47:D54"/>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42277</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29222725425.490002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1.66E-2</v>
      </c>
      <c r="H16" s="71"/>
    </row>
    <row r="17" spans="1:8" s="7" customFormat="1" ht="17.25" customHeight="1" x14ac:dyDescent="0.2">
      <c r="A17" s="13" t="s">
        <v>22</v>
      </c>
      <c r="B17" s="13"/>
      <c r="C17" s="14"/>
      <c r="D17" s="14"/>
      <c r="E17" s="14"/>
      <c r="F17" s="14"/>
      <c r="G17" s="15">
        <f>G16-0.3%</f>
        <v>1.3600000000000001E-2</v>
      </c>
      <c r="H17" s="71"/>
    </row>
    <row r="18" spans="1:8" s="7" customFormat="1" ht="17.25" customHeight="1" x14ac:dyDescent="0.2">
      <c r="A18" s="16" t="s">
        <v>25</v>
      </c>
      <c r="B18" s="16"/>
      <c r="G18" s="8">
        <f>G16-0.2%</f>
        <v>1.46E-2</v>
      </c>
      <c r="H18" s="71"/>
    </row>
    <row r="19" spans="1:8" s="7" customFormat="1" ht="17.25" customHeight="1" x14ac:dyDescent="0.2">
      <c r="A19" s="13" t="s">
        <v>26</v>
      </c>
      <c r="B19" s="13"/>
      <c r="C19" s="14"/>
      <c r="D19" s="14"/>
      <c r="E19" s="14"/>
      <c r="F19" s="14"/>
      <c r="G19" s="15">
        <f>G16-0.5%</f>
        <v>1.1599999999999999E-2</v>
      </c>
      <c r="H19" s="71"/>
    </row>
    <row r="20" spans="1:8" s="7" customFormat="1" ht="17.25" customHeight="1" x14ac:dyDescent="0.2">
      <c r="A20" s="16" t="s">
        <v>27</v>
      </c>
      <c r="B20" s="16"/>
      <c r="G20" s="8">
        <f>G16-0.85%</f>
        <v>8.0999999999999996E-3</v>
      </c>
      <c r="H20" s="71"/>
    </row>
    <row r="21" spans="1:8" s="7" customFormat="1" ht="17.25" customHeight="1" x14ac:dyDescent="0.2">
      <c r="A21" s="13" t="s">
        <v>34</v>
      </c>
      <c r="B21" s="13"/>
      <c r="C21" s="14"/>
      <c r="D21" s="14"/>
      <c r="E21" s="14"/>
      <c r="F21" s="14"/>
      <c r="G21" s="15">
        <f>G16-0.6%</f>
        <v>1.06E-2</v>
      </c>
      <c r="H21" s="71"/>
    </row>
    <row r="22" spans="1:8" s="7" customFormat="1" ht="17.25" customHeight="1" x14ac:dyDescent="0.2">
      <c r="A22" s="16" t="s">
        <v>33</v>
      </c>
      <c r="B22" s="16"/>
      <c r="G22" s="8">
        <f>G16-0.8%</f>
        <v>8.6E-3</v>
      </c>
      <c r="H22" s="71"/>
    </row>
    <row r="23" spans="1:8" s="7" customFormat="1" ht="17.25" customHeight="1" x14ac:dyDescent="0.2">
      <c r="A23" s="13" t="s">
        <v>28</v>
      </c>
      <c r="B23" s="13"/>
      <c r="C23" s="14"/>
      <c r="D23" s="14"/>
      <c r="E23" s="14"/>
      <c r="F23" s="14"/>
      <c r="G23" s="15">
        <f>G16-0.55%</f>
        <v>1.1099999999999999E-2</v>
      </c>
      <c r="H23" s="71"/>
    </row>
    <row r="24" spans="1:8" s="7" customFormat="1" ht="17.25" customHeight="1" x14ac:dyDescent="0.2">
      <c r="A24" s="16" t="s">
        <v>29</v>
      </c>
      <c r="B24" s="16"/>
      <c r="G24" s="8">
        <f>G16-1.1%</f>
        <v>5.5999999999999991E-3</v>
      </c>
      <c r="H24" s="71"/>
    </row>
    <row r="25" spans="1:8" s="7" customFormat="1" ht="17.25" customHeight="1" x14ac:dyDescent="0.2">
      <c r="A25" s="13" t="s">
        <v>35</v>
      </c>
      <c r="B25" s="13"/>
      <c r="C25" s="14"/>
      <c r="D25" s="14"/>
      <c r="E25" s="14"/>
      <c r="F25" s="14"/>
      <c r="G25" s="15">
        <f>G16-0.45%</f>
        <v>1.21E-2</v>
      </c>
      <c r="H25" s="71"/>
    </row>
    <row r="26" spans="1:8" s="7" customFormat="1" ht="17.25" customHeight="1" x14ac:dyDescent="0.2">
      <c r="A26" s="16" t="s">
        <v>31</v>
      </c>
      <c r="B26" s="16"/>
      <c r="G26" s="8">
        <f>G16-0.25%</f>
        <v>1.41E-2</v>
      </c>
      <c r="H26" s="71"/>
    </row>
    <row r="27" spans="1:8" s="7" customFormat="1" ht="17.25" customHeight="1" x14ac:dyDescent="0.2">
      <c r="A27" s="13" t="s">
        <v>36</v>
      </c>
      <c r="B27" s="13"/>
      <c r="C27" s="14"/>
      <c r="D27" s="14"/>
      <c r="E27" s="14"/>
      <c r="F27" s="14"/>
      <c r="G27" s="15">
        <f>G16-0.6%</f>
        <v>1.06E-2</v>
      </c>
      <c r="H27" s="71"/>
    </row>
    <row r="28" spans="1:8" s="7" customFormat="1" ht="17.25" customHeight="1" x14ac:dyDescent="0.2">
      <c r="A28" s="16" t="s">
        <v>37</v>
      </c>
      <c r="B28" s="16"/>
      <c r="G28" s="8">
        <f>G16-0.85%</f>
        <v>8.0999999999999996E-3</v>
      </c>
      <c r="H28" s="71"/>
    </row>
    <row r="29" spans="1:8" s="7" customFormat="1" ht="17.25" customHeight="1" x14ac:dyDescent="0.2">
      <c r="A29" s="13" t="s">
        <v>38</v>
      </c>
      <c r="B29" s="13"/>
      <c r="C29" s="14"/>
      <c r="D29" s="14"/>
      <c r="E29" s="14"/>
      <c r="F29" s="14"/>
      <c r="G29" s="15">
        <f>G16-1.1%</f>
        <v>5.5999999999999991E-3</v>
      </c>
      <c r="H29" s="71"/>
    </row>
    <row r="30" spans="1:8" s="7" customFormat="1" ht="17.25" customHeight="1" x14ac:dyDescent="0.2">
      <c r="A30" s="16" t="s">
        <v>32</v>
      </c>
      <c r="B30" s="16"/>
      <c r="G30" s="8">
        <f>G16-0.4%</f>
        <v>1.26E-2</v>
      </c>
      <c r="H30" s="71"/>
    </row>
    <row r="31" spans="1:8" s="7" customFormat="1" ht="17.25" customHeight="1" x14ac:dyDescent="0.2">
      <c r="A31" s="9" t="s">
        <v>54</v>
      </c>
      <c r="B31" s="9"/>
      <c r="C31" s="9"/>
      <c r="D31" s="9"/>
      <c r="E31" s="9"/>
      <c r="F31" s="9"/>
      <c r="G31" s="64">
        <v>2.4</v>
      </c>
      <c r="H31" s="71"/>
    </row>
    <row r="32" spans="1:8" s="7" customFormat="1" ht="17.25" customHeight="1" x14ac:dyDescent="0.2">
      <c r="A32" s="9" t="s">
        <v>42</v>
      </c>
      <c r="B32" s="9"/>
      <c r="C32" s="9"/>
      <c r="D32" s="9"/>
      <c r="E32" s="9"/>
      <c r="F32" s="9"/>
      <c r="G32" s="9">
        <v>12</v>
      </c>
      <c r="H32" s="71"/>
    </row>
    <row r="33" spans="1:10" s="7" customFormat="1" ht="17.25" customHeight="1" x14ac:dyDescent="0.2">
      <c r="A33" s="9" t="s">
        <v>3</v>
      </c>
      <c r="B33" s="9"/>
      <c r="C33" s="9"/>
      <c r="D33" s="9"/>
      <c r="E33" s="9"/>
      <c r="F33" s="9"/>
      <c r="G33" s="55">
        <v>5772</v>
      </c>
      <c r="H33" s="71"/>
    </row>
    <row r="34" spans="1:10" s="7" customFormat="1" ht="17.25" customHeight="1" x14ac:dyDescent="0.2">
      <c r="A34" s="9" t="s">
        <v>4</v>
      </c>
      <c r="B34" s="9"/>
      <c r="C34" s="9"/>
      <c r="D34" s="9"/>
      <c r="E34" s="9"/>
      <c r="F34" s="9"/>
      <c r="G34" s="54">
        <v>1.0128999999999999</v>
      </c>
      <c r="H34" s="71"/>
    </row>
    <row r="35" spans="1:10" s="7" customFormat="1" ht="17.25" customHeight="1" thickBot="1" x14ac:dyDescent="0.25">
      <c r="A35" s="31" t="s">
        <v>24</v>
      </c>
      <c r="B35" s="31"/>
      <c r="C35" s="31"/>
      <c r="D35" s="31"/>
      <c r="E35" s="31"/>
      <c r="F35" s="31"/>
      <c r="G35" s="69">
        <v>0.48665000000000003</v>
      </c>
      <c r="H35" s="71"/>
    </row>
    <row r="36" spans="1:10" s="5" customFormat="1" ht="12" x14ac:dyDescent="0.2"/>
    <row r="37" spans="1:10" s="4" customFormat="1" ht="17.25" customHeight="1" x14ac:dyDescent="0.2">
      <c r="A37" s="35" t="s">
        <v>6</v>
      </c>
      <c r="B37" s="36"/>
      <c r="C37" s="36"/>
      <c r="E37" s="35" t="s">
        <v>10</v>
      </c>
      <c r="F37" s="35"/>
      <c r="G37" s="35"/>
      <c r="H37" s="35"/>
      <c r="I37" s="35"/>
    </row>
    <row r="38" spans="1:10" s="19" customFormat="1" ht="17.25" customHeight="1" x14ac:dyDescent="0.2">
      <c r="A38" s="62" t="s">
        <v>7</v>
      </c>
      <c r="B38" s="18" t="s">
        <v>8</v>
      </c>
      <c r="C38" s="37" t="s">
        <v>9</v>
      </c>
      <c r="D38" s="59"/>
      <c r="E38" s="59"/>
      <c r="F38" s="59"/>
      <c r="G38" s="59"/>
      <c r="H38" s="59"/>
      <c r="I38" s="61" t="s">
        <v>15</v>
      </c>
      <c r="J38" s="59"/>
    </row>
    <row r="39" spans="1:10" s="4" customFormat="1" ht="17.25" customHeight="1" x14ac:dyDescent="0.2">
      <c r="A39" s="20" t="s">
        <v>65</v>
      </c>
      <c r="B39" s="21" t="s">
        <v>49</v>
      </c>
      <c r="C39" s="21" t="s">
        <v>45</v>
      </c>
      <c r="D39" s="70"/>
      <c r="E39" s="20" t="s">
        <v>11</v>
      </c>
      <c r="F39" s="22"/>
      <c r="G39" s="22"/>
      <c r="H39" s="22"/>
      <c r="I39" s="48">
        <v>0.64167399999999997</v>
      </c>
      <c r="J39" s="70"/>
    </row>
    <row r="40" spans="1:10" s="4" customFormat="1" ht="17.25" customHeight="1" x14ac:dyDescent="0.2">
      <c r="A40" s="23" t="s">
        <v>52</v>
      </c>
      <c r="B40" s="24" t="s">
        <v>44</v>
      </c>
      <c r="C40" s="24" t="s">
        <v>51</v>
      </c>
      <c r="D40" s="70"/>
      <c r="E40" s="6" t="s">
        <v>12</v>
      </c>
      <c r="I40" s="67">
        <v>6.9629999999999996E-3</v>
      </c>
      <c r="J40" s="70"/>
    </row>
    <row r="41" spans="1:10" s="4" customFormat="1" ht="17.25" customHeight="1" x14ac:dyDescent="0.2">
      <c r="A41" s="20" t="s">
        <v>47</v>
      </c>
      <c r="B41" s="21" t="s">
        <v>46</v>
      </c>
      <c r="C41" s="21" t="s">
        <v>45</v>
      </c>
      <c r="D41" s="70"/>
      <c r="E41" s="20" t="s">
        <v>13</v>
      </c>
      <c r="F41" s="22"/>
      <c r="G41" s="22"/>
      <c r="H41" s="22"/>
      <c r="I41" s="48">
        <v>0.21091499999999999</v>
      </c>
      <c r="J41" s="70"/>
    </row>
    <row r="42" spans="1:10" s="4" customFormat="1" ht="17.25" customHeight="1" thickBot="1" x14ac:dyDescent="0.25">
      <c r="A42" s="23" t="s">
        <v>67</v>
      </c>
      <c r="B42" s="24" t="s">
        <v>49</v>
      </c>
      <c r="C42" s="24" t="s">
        <v>45</v>
      </c>
      <c r="D42" s="70"/>
      <c r="E42" s="34" t="s">
        <v>14</v>
      </c>
      <c r="F42" s="26"/>
      <c r="G42" s="26"/>
      <c r="H42" s="26"/>
      <c r="I42" s="68">
        <v>0.14044899999999999</v>
      </c>
      <c r="J42" s="70"/>
    </row>
    <row r="43" spans="1:10" s="4" customFormat="1" ht="17.25" customHeight="1" x14ac:dyDescent="0.2">
      <c r="A43" s="20" t="s">
        <v>64</v>
      </c>
      <c r="B43" s="21" t="s">
        <v>46</v>
      </c>
      <c r="C43" s="21" t="s">
        <v>45</v>
      </c>
      <c r="D43" s="70"/>
    </row>
    <row r="44" spans="1:10" s="5" customFormat="1" ht="12" x14ac:dyDescent="0.2"/>
    <row r="45" spans="1:10" s="4" customFormat="1" ht="17.25" customHeight="1" x14ac:dyDescent="0.2">
      <c r="A45" s="35" t="s">
        <v>16</v>
      </c>
      <c r="B45" s="36"/>
      <c r="C45" s="36"/>
      <c r="D45" s="36"/>
    </row>
    <row r="46" spans="1:10" s="19" customFormat="1" ht="17.25" customHeight="1" x14ac:dyDescent="0.2">
      <c r="A46" s="59"/>
      <c r="B46" s="59"/>
      <c r="C46" s="59"/>
      <c r="D46" s="60" t="s">
        <v>15</v>
      </c>
      <c r="E46" s="59"/>
    </row>
    <row r="47" spans="1:10" s="4" customFormat="1" ht="17.25" customHeight="1" x14ac:dyDescent="0.2">
      <c r="A47" s="14" t="s">
        <v>17</v>
      </c>
      <c r="B47" s="22"/>
      <c r="C47" s="22"/>
      <c r="D47" s="48">
        <v>0.15276899999999999</v>
      </c>
      <c r="E47" s="70"/>
    </row>
    <row r="48" spans="1:10" s="4" customFormat="1" ht="17.25" customHeight="1" x14ac:dyDescent="0.2">
      <c r="A48" s="7" t="s">
        <v>18</v>
      </c>
      <c r="D48" s="67">
        <v>5.4668000000000001E-2</v>
      </c>
      <c r="E48" s="70"/>
    </row>
    <row r="49" spans="1:9" s="4" customFormat="1" ht="17.25" customHeight="1" x14ac:dyDescent="0.2">
      <c r="A49" s="14" t="s">
        <v>53</v>
      </c>
      <c r="B49" s="22"/>
      <c r="C49" s="22"/>
      <c r="D49" s="48">
        <v>0.26930500000000002</v>
      </c>
      <c r="E49" s="70"/>
    </row>
    <row r="50" spans="1:9" s="4" customFormat="1" ht="17.25" customHeight="1" x14ac:dyDescent="0.2">
      <c r="A50" s="7" t="s">
        <v>19</v>
      </c>
      <c r="D50" s="67">
        <v>0.23006799999999999</v>
      </c>
      <c r="E50" s="70"/>
    </row>
    <row r="51" spans="1:9" s="4" customFormat="1" ht="17.25" customHeight="1" x14ac:dyDescent="0.2">
      <c r="A51" s="14" t="s">
        <v>20</v>
      </c>
      <c r="B51" s="22"/>
      <c r="C51" s="22"/>
      <c r="D51" s="48">
        <v>0.134324</v>
      </c>
      <c r="E51" s="70"/>
    </row>
    <row r="52" spans="1:9" s="4" customFormat="1" ht="17.25" customHeight="1" x14ac:dyDescent="0.2">
      <c r="A52" s="7" t="s">
        <v>12</v>
      </c>
      <c r="D52" s="67">
        <v>6.8739999999999999E-3</v>
      </c>
      <c r="E52" s="70"/>
    </row>
    <row r="53" spans="1:9" s="4" customFormat="1" ht="17.25" customHeight="1" x14ac:dyDescent="0.2">
      <c r="A53" s="14" t="s">
        <v>21</v>
      </c>
      <c r="B53" s="22"/>
      <c r="C53" s="22"/>
      <c r="D53" s="48">
        <v>6.7599999999999995E-4</v>
      </c>
      <c r="E53" s="70"/>
    </row>
    <row r="54" spans="1:9" s="4" customFormat="1" ht="17.25" customHeight="1" thickBot="1" x14ac:dyDescent="0.25">
      <c r="A54" s="39" t="s">
        <v>14</v>
      </c>
      <c r="B54" s="26"/>
      <c r="C54" s="26"/>
      <c r="D54" s="68">
        <v>0.15132100000000001</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42004</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4"/>
  <dimension ref="A1:L65"/>
  <sheetViews>
    <sheetView showGridLines="0" zoomScaleNormal="100" workbookViewId="0">
      <selection activeCell="E49" sqref="E49"/>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42247</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28795694009.529999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1.67E-2</v>
      </c>
      <c r="H16" s="71"/>
    </row>
    <row r="17" spans="1:8" s="7" customFormat="1" ht="17.25" customHeight="1" x14ac:dyDescent="0.2">
      <c r="A17" s="13" t="s">
        <v>22</v>
      </c>
      <c r="B17" s="13"/>
      <c r="C17" s="14"/>
      <c r="D17" s="14"/>
      <c r="E17" s="14"/>
      <c r="F17" s="14"/>
      <c r="G17" s="15">
        <f>G16-0.3%</f>
        <v>1.37E-2</v>
      </c>
      <c r="H17" s="71"/>
    </row>
    <row r="18" spans="1:8" s="7" customFormat="1" ht="17.25" customHeight="1" x14ac:dyDescent="0.2">
      <c r="A18" s="16" t="s">
        <v>25</v>
      </c>
      <c r="B18" s="16"/>
      <c r="G18" s="8">
        <f>G16-0.2%</f>
        <v>1.47E-2</v>
      </c>
      <c r="H18" s="71"/>
    </row>
    <row r="19" spans="1:8" s="7" customFormat="1" ht="17.25" customHeight="1" x14ac:dyDescent="0.2">
      <c r="A19" s="13" t="s">
        <v>26</v>
      </c>
      <c r="B19" s="13"/>
      <c r="C19" s="14"/>
      <c r="D19" s="14"/>
      <c r="E19" s="14"/>
      <c r="F19" s="14"/>
      <c r="G19" s="15">
        <f>G16-0.5%</f>
        <v>1.1699999999999999E-2</v>
      </c>
      <c r="H19" s="71"/>
    </row>
    <row r="20" spans="1:8" s="7" customFormat="1" ht="17.25" customHeight="1" x14ac:dyDescent="0.2">
      <c r="A20" s="16" t="s">
        <v>27</v>
      </c>
      <c r="B20" s="16"/>
      <c r="G20" s="8">
        <f>G16-0.85%</f>
        <v>8.199999999999999E-3</v>
      </c>
      <c r="H20" s="71"/>
    </row>
    <row r="21" spans="1:8" s="7" customFormat="1" ht="17.25" customHeight="1" x14ac:dyDescent="0.2">
      <c r="A21" s="13" t="s">
        <v>34</v>
      </c>
      <c r="B21" s="13"/>
      <c r="C21" s="14"/>
      <c r="D21" s="14"/>
      <c r="E21" s="14"/>
      <c r="F21" s="14"/>
      <c r="G21" s="15">
        <f>G16-0.6%</f>
        <v>1.0699999999999999E-2</v>
      </c>
      <c r="H21" s="71"/>
    </row>
    <row r="22" spans="1:8" s="7" customFormat="1" ht="17.25" customHeight="1" x14ac:dyDescent="0.2">
      <c r="A22" s="16" t="s">
        <v>33</v>
      </c>
      <c r="B22" s="16"/>
      <c r="G22" s="8">
        <f>G16-0.8%</f>
        <v>8.6999999999999994E-3</v>
      </c>
      <c r="H22" s="71"/>
    </row>
    <row r="23" spans="1:8" s="7" customFormat="1" ht="17.25" customHeight="1" x14ac:dyDescent="0.2">
      <c r="A23" s="13" t="s">
        <v>28</v>
      </c>
      <c r="B23" s="13"/>
      <c r="C23" s="14"/>
      <c r="D23" s="14"/>
      <c r="E23" s="14"/>
      <c r="F23" s="14"/>
      <c r="G23" s="15">
        <f>G16-0.55%</f>
        <v>1.1199999999999998E-2</v>
      </c>
      <c r="H23" s="71"/>
    </row>
    <row r="24" spans="1:8" s="7" customFormat="1" ht="17.25" customHeight="1" x14ac:dyDescent="0.2">
      <c r="A24" s="16" t="s">
        <v>29</v>
      </c>
      <c r="B24" s="16"/>
      <c r="G24" s="8">
        <f>G16-1.1%</f>
        <v>5.6999999999999985E-3</v>
      </c>
      <c r="H24" s="71"/>
    </row>
    <row r="25" spans="1:8" s="7" customFormat="1" ht="17.25" customHeight="1" x14ac:dyDescent="0.2">
      <c r="A25" s="13" t="s">
        <v>35</v>
      </c>
      <c r="B25" s="13"/>
      <c r="C25" s="14"/>
      <c r="D25" s="14"/>
      <c r="E25" s="14"/>
      <c r="F25" s="14"/>
      <c r="G25" s="15">
        <f>G16-0.45%</f>
        <v>1.2199999999999999E-2</v>
      </c>
      <c r="H25" s="71"/>
    </row>
    <row r="26" spans="1:8" s="7" customFormat="1" ht="17.25" customHeight="1" x14ac:dyDescent="0.2">
      <c r="A26" s="16" t="s">
        <v>31</v>
      </c>
      <c r="B26" s="16"/>
      <c r="G26" s="8">
        <f>G16-0.25%</f>
        <v>1.4199999999999999E-2</v>
      </c>
      <c r="H26" s="71"/>
    </row>
    <row r="27" spans="1:8" s="7" customFormat="1" ht="17.25" customHeight="1" x14ac:dyDescent="0.2">
      <c r="A27" s="13" t="s">
        <v>36</v>
      </c>
      <c r="B27" s="13"/>
      <c r="C27" s="14"/>
      <c r="D27" s="14"/>
      <c r="E27" s="14"/>
      <c r="F27" s="14"/>
      <c r="G27" s="15">
        <f>G16-0.6%</f>
        <v>1.0699999999999999E-2</v>
      </c>
      <c r="H27" s="71"/>
    </row>
    <row r="28" spans="1:8" s="7" customFormat="1" ht="17.25" customHeight="1" x14ac:dyDescent="0.2">
      <c r="A28" s="16" t="s">
        <v>37</v>
      </c>
      <c r="B28" s="16"/>
      <c r="G28" s="8">
        <f>G16-0.85%</f>
        <v>8.199999999999999E-3</v>
      </c>
      <c r="H28" s="71"/>
    </row>
    <row r="29" spans="1:8" s="7" customFormat="1" ht="17.25" customHeight="1" x14ac:dyDescent="0.2">
      <c r="A29" s="13" t="s">
        <v>38</v>
      </c>
      <c r="B29" s="13"/>
      <c r="C29" s="14"/>
      <c r="D29" s="14"/>
      <c r="E29" s="14"/>
      <c r="F29" s="14"/>
      <c r="G29" s="15">
        <f>G16-1.1%</f>
        <v>5.6999999999999985E-3</v>
      </c>
      <c r="H29" s="71"/>
    </row>
    <row r="30" spans="1:8" s="7" customFormat="1" ht="17.25" customHeight="1" x14ac:dyDescent="0.2">
      <c r="A30" s="16" t="s">
        <v>32</v>
      </c>
      <c r="B30" s="16"/>
      <c r="G30" s="8">
        <f>G16-0.4%</f>
        <v>1.2699999999999999E-2</v>
      </c>
      <c r="H30" s="71"/>
    </row>
    <row r="31" spans="1:8" s="7" customFormat="1" ht="17.25" customHeight="1" x14ac:dyDescent="0.2">
      <c r="A31" s="9" t="s">
        <v>54</v>
      </c>
      <c r="B31" s="9"/>
      <c r="C31" s="9"/>
      <c r="D31" s="9"/>
      <c r="E31" s="9"/>
      <c r="F31" s="9"/>
      <c r="G31" s="64">
        <v>2.4300000000000002</v>
      </c>
      <c r="H31" s="71"/>
    </row>
    <row r="32" spans="1:8" s="7" customFormat="1" ht="17.25" customHeight="1" x14ac:dyDescent="0.2">
      <c r="A32" s="9" t="s">
        <v>42</v>
      </c>
      <c r="B32" s="9"/>
      <c r="C32" s="9"/>
      <c r="D32" s="9"/>
      <c r="E32" s="9"/>
      <c r="F32" s="9"/>
      <c r="G32" s="9">
        <v>12</v>
      </c>
      <c r="H32" s="71"/>
    </row>
    <row r="33" spans="1:10" s="7" customFormat="1" ht="17.25" customHeight="1" x14ac:dyDescent="0.2">
      <c r="A33" s="9" t="s">
        <v>3</v>
      </c>
      <c r="B33" s="9"/>
      <c r="C33" s="9"/>
      <c r="D33" s="9"/>
      <c r="E33" s="9"/>
      <c r="F33" s="9"/>
      <c r="G33" s="55">
        <v>5714</v>
      </c>
      <c r="H33" s="71"/>
    </row>
    <row r="34" spans="1:10" s="7" customFormat="1" ht="17.25" customHeight="1" x14ac:dyDescent="0.2">
      <c r="A34" s="9" t="s">
        <v>4</v>
      </c>
      <c r="B34" s="9"/>
      <c r="C34" s="9"/>
      <c r="D34" s="9"/>
      <c r="E34" s="9"/>
      <c r="F34" s="9"/>
      <c r="G34" s="54">
        <v>1.0103</v>
      </c>
      <c r="H34" s="71"/>
    </row>
    <row r="35" spans="1:10" s="7" customFormat="1" ht="17.25" customHeight="1" thickBot="1" x14ac:dyDescent="0.25">
      <c r="A35" s="31" t="s">
        <v>24</v>
      </c>
      <c r="B35" s="31"/>
      <c r="C35" s="31"/>
      <c r="D35" s="31"/>
      <c r="E35" s="31"/>
      <c r="F35" s="31"/>
      <c r="G35" s="69">
        <v>0.48665000000000003</v>
      </c>
      <c r="H35" s="71"/>
    </row>
    <row r="36" spans="1:10" s="5" customFormat="1" ht="12" x14ac:dyDescent="0.2"/>
    <row r="37" spans="1:10" s="4" customFormat="1" ht="17.25" customHeight="1" x14ac:dyDescent="0.2">
      <c r="A37" s="35" t="s">
        <v>6</v>
      </c>
      <c r="B37" s="36"/>
      <c r="C37" s="36"/>
      <c r="E37" s="35" t="s">
        <v>10</v>
      </c>
      <c r="F37" s="35"/>
      <c r="G37" s="35"/>
      <c r="H37" s="35"/>
      <c r="I37" s="35"/>
    </row>
    <row r="38" spans="1:10" s="19" customFormat="1" ht="17.25" customHeight="1" x14ac:dyDescent="0.2">
      <c r="A38" s="62" t="s">
        <v>7</v>
      </c>
      <c r="B38" s="18" t="s">
        <v>8</v>
      </c>
      <c r="C38" s="37" t="s">
        <v>9</v>
      </c>
      <c r="D38" s="59"/>
      <c r="E38" s="59"/>
      <c r="F38" s="59"/>
      <c r="G38" s="59"/>
      <c r="H38" s="59"/>
      <c r="I38" s="61" t="s">
        <v>15</v>
      </c>
      <c r="J38" s="59"/>
    </row>
    <row r="39" spans="1:10" s="4" customFormat="1" ht="17.25" customHeight="1" x14ac:dyDescent="0.2">
      <c r="A39" s="20" t="s">
        <v>52</v>
      </c>
      <c r="B39" s="21" t="s">
        <v>44</v>
      </c>
      <c r="C39" s="21" t="s">
        <v>51</v>
      </c>
      <c r="D39" s="70"/>
      <c r="E39" s="20" t="s">
        <v>11</v>
      </c>
      <c r="F39" s="22"/>
      <c r="G39" s="22"/>
      <c r="H39" s="22"/>
      <c r="I39" s="48">
        <v>0.63412100000000005</v>
      </c>
      <c r="J39" s="70"/>
    </row>
    <row r="40" spans="1:10" s="4" customFormat="1" ht="17.25" customHeight="1" x14ac:dyDescent="0.2">
      <c r="A40" s="23" t="s">
        <v>47</v>
      </c>
      <c r="B40" s="24" t="s">
        <v>46</v>
      </c>
      <c r="C40" s="24" t="s">
        <v>45</v>
      </c>
      <c r="D40" s="70"/>
      <c r="E40" s="6" t="s">
        <v>12</v>
      </c>
      <c r="I40" s="67">
        <v>7.0590000000000002E-3</v>
      </c>
      <c r="J40" s="70"/>
    </row>
    <row r="41" spans="1:10" s="4" customFormat="1" ht="17.25" customHeight="1" x14ac:dyDescent="0.2">
      <c r="A41" s="20" t="s">
        <v>65</v>
      </c>
      <c r="B41" s="21" t="s">
        <v>49</v>
      </c>
      <c r="C41" s="21" t="s">
        <v>45</v>
      </c>
      <c r="D41" s="70"/>
      <c r="E41" s="20" t="s">
        <v>13</v>
      </c>
      <c r="F41" s="22"/>
      <c r="G41" s="22"/>
      <c r="H41" s="22"/>
      <c r="I41" s="48">
        <v>0.213696</v>
      </c>
      <c r="J41" s="70"/>
    </row>
    <row r="42" spans="1:10" s="4" customFormat="1" ht="17.25" customHeight="1" thickBot="1" x14ac:dyDescent="0.25">
      <c r="A42" s="23" t="s">
        <v>67</v>
      </c>
      <c r="B42" s="24" t="s">
        <v>49</v>
      </c>
      <c r="C42" s="24" t="s">
        <v>45</v>
      </c>
      <c r="D42" s="70"/>
      <c r="E42" s="34" t="s">
        <v>14</v>
      </c>
      <c r="F42" s="26"/>
      <c r="G42" s="26"/>
      <c r="H42" s="26"/>
      <c r="I42" s="68">
        <v>0.145123</v>
      </c>
      <c r="J42" s="70"/>
    </row>
    <row r="43" spans="1:10" s="4" customFormat="1" ht="17.25" customHeight="1" x14ac:dyDescent="0.2">
      <c r="A43" s="20" t="s">
        <v>64</v>
      </c>
      <c r="B43" s="21" t="s">
        <v>46</v>
      </c>
      <c r="C43" s="21" t="s">
        <v>45</v>
      </c>
      <c r="D43" s="70"/>
    </row>
    <row r="44" spans="1:10" s="5" customFormat="1" ht="12" x14ac:dyDescent="0.2"/>
    <row r="45" spans="1:10" s="4" customFormat="1" ht="17.25" customHeight="1" x14ac:dyDescent="0.2">
      <c r="A45" s="35" t="s">
        <v>16</v>
      </c>
      <c r="B45" s="36"/>
      <c r="C45" s="36"/>
      <c r="D45" s="36"/>
    </row>
    <row r="46" spans="1:10" s="19" customFormat="1" ht="17.25" customHeight="1" x14ac:dyDescent="0.2">
      <c r="A46" s="59"/>
      <c r="B46" s="59"/>
      <c r="C46" s="59"/>
      <c r="D46" s="60" t="s">
        <v>15</v>
      </c>
      <c r="E46" s="59"/>
    </row>
    <row r="47" spans="1:10" s="4" customFormat="1" ht="17.25" customHeight="1" x14ac:dyDescent="0.2">
      <c r="A47" s="14" t="s">
        <v>17</v>
      </c>
      <c r="B47" s="22"/>
      <c r="C47" s="22"/>
      <c r="D47" s="48">
        <v>0.153638</v>
      </c>
      <c r="E47" s="70"/>
    </row>
    <row r="48" spans="1:10" s="4" customFormat="1" ht="17.25" customHeight="1" x14ac:dyDescent="0.2">
      <c r="A48" s="7" t="s">
        <v>18</v>
      </c>
      <c r="D48" s="67">
        <v>5.1739E-2</v>
      </c>
      <c r="E48" s="70"/>
    </row>
    <row r="49" spans="1:9" s="4" customFormat="1" ht="17.25" customHeight="1" x14ac:dyDescent="0.2">
      <c r="A49" s="14" t="s">
        <v>53</v>
      </c>
      <c r="B49" s="22"/>
      <c r="C49" s="22"/>
      <c r="D49" s="48">
        <v>0.26783400000000002</v>
      </c>
      <c r="E49" s="70"/>
    </row>
    <row r="50" spans="1:9" s="4" customFormat="1" ht="17.25" customHeight="1" x14ac:dyDescent="0.2">
      <c r="A50" s="7" t="s">
        <v>19</v>
      </c>
      <c r="D50" s="67">
        <v>0.228634</v>
      </c>
      <c r="E50" s="70"/>
    </row>
    <row r="51" spans="1:9" s="4" customFormat="1" ht="17.25" customHeight="1" x14ac:dyDescent="0.2">
      <c r="A51" s="14" t="s">
        <v>20</v>
      </c>
      <c r="B51" s="22"/>
      <c r="C51" s="22"/>
      <c r="D51" s="48">
        <v>0.13281499999999999</v>
      </c>
      <c r="E51" s="70"/>
    </row>
    <row r="52" spans="1:9" s="4" customFormat="1" ht="17.25" customHeight="1" x14ac:dyDescent="0.2">
      <c r="A52" s="7" t="s">
        <v>12</v>
      </c>
      <c r="D52" s="67">
        <v>6.9870000000000002E-3</v>
      </c>
      <c r="E52" s="70"/>
    </row>
    <row r="53" spans="1:9" s="4" customFormat="1" ht="17.25" customHeight="1" x14ac:dyDescent="0.2">
      <c r="A53" s="14" t="s">
        <v>21</v>
      </c>
      <c r="B53" s="22"/>
      <c r="C53" s="22"/>
      <c r="D53" s="48">
        <v>1.0009999999999999E-3</v>
      </c>
      <c r="E53" s="70"/>
    </row>
    <row r="54" spans="1:9" s="4" customFormat="1" ht="17.25" customHeight="1" thickBot="1" x14ac:dyDescent="0.25">
      <c r="A54" s="39" t="s">
        <v>14</v>
      </c>
      <c r="B54" s="26"/>
      <c r="C54" s="26"/>
      <c r="D54" s="68">
        <v>0.157359</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42004</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5"/>
  <dimension ref="A1:L65"/>
  <sheetViews>
    <sheetView showGridLines="0" zoomScaleNormal="100" workbookViewId="0">
      <selection activeCell="K21" sqref="K21"/>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42216</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27844612419.470001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1.7299999999999999E-2</v>
      </c>
      <c r="H16" s="71"/>
    </row>
    <row r="17" spans="1:8" s="7" customFormat="1" ht="17.25" customHeight="1" x14ac:dyDescent="0.2">
      <c r="A17" s="13" t="s">
        <v>22</v>
      </c>
      <c r="B17" s="13"/>
      <c r="C17" s="14"/>
      <c r="D17" s="14"/>
      <c r="E17" s="14"/>
      <c r="F17" s="14"/>
      <c r="G17" s="15">
        <f>G16-0.3%</f>
        <v>1.43E-2</v>
      </c>
      <c r="H17" s="71"/>
    </row>
    <row r="18" spans="1:8" s="7" customFormat="1" ht="17.25" customHeight="1" x14ac:dyDescent="0.2">
      <c r="A18" s="16" t="s">
        <v>25</v>
      </c>
      <c r="B18" s="16"/>
      <c r="G18" s="8">
        <f>G16-0.2%</f>
        <v>1.5299999999999999E-2</v>
      </c>
      <c r="H18" s="71"/>
    </row>
    <row r="19" spans="1:8" s="7" customFormat="1" ht="17.25" customHeight="1" x14ac:dyDescent="0.2">
      <c r="A19" s="13" t="s">
        <v>26</v>
      </c>
      <c r="B19" s="13"/>
      <c r="C19" s="14"/>
      <c r="D19" s="14"/>
      <c r="E19" s="14"/>
      <c r="F19" s="14"/>
      <c r="G19" s="15">
        <f>G16-0.5%</f>
        <v>1.2299999999999998E-2</v>
      </c>
      <c r="H19" s="71"/>
    </row>
    <row r="20" spans="1:8" s="7" customFormat="1" ht="17.25" customHeight="1" x14ac:dyDescent="0.2">
      <c r="A20" s="16" t="s">
        <v>27</v>
      </c>
      <c r="B20" s="16"/>
      <c r="G20" s="8">
        <f>G16-0.85%</f>
        <v>8.7999999999999988E-3</v>
      </c>
      <c r="H20" s="71"/>
    </row>
    <row r="21" spans="1:8" s="7" customFormat="1" ht="17.25" customHeight="1" x14ac:dyDescent="0.2">
      <c r="A21" s="13" t="s">
        <v>34</v>
      </c>
      <c r="B21" s="13"/>
      <c r="C21" s="14"/>
      <c r="D21" s="14"/>
      <c r="E21" s="14"/>
      <c r="F21" s="14"/>
      <c r="G21" s="15">
        <f>G16-0.6%</f>
        <v>1.1299999999999999E-2</v>
      </c>
      <c r="H21" s="71"/>
    </row>
    <row r="22" spans="1:8" s="7" customFormat="1" ht="17.25" customHeight="1" x14ac:dyDescent="0.2">
      <c r="A22" s="16" t="s">
        <v>33</v>
      </c>
      <c r="B22" s="16"/>
      <c r="G22" s="8">
        <f>G16-0.8%</f>
        <v>9.2999999999999992E-3</v>
      </c>
      <c r="H22" s="71"/>
    </row>
    <row r="23" spans="1:8" s="7" customFormat="1" ht="17.25" customHeight="1" x14ac:dyDescent="0.2">
      <c r="A23" s="13" t="s">
        <v>28</v>
      </c>
      <c r="B23" s="13"/>
      <c r="C23" s="14"/>
      <c r="D23" s="14"/>
      <c r="E23" s="14"/>
      <c r="F23" s="14"/>
      <c r="G23" s="15">
        <f>G16-0.55%</f>
        <v>1.1799999999999998E-2</v>
      </c>
      <c r="H23" s="71"/>
    </row>
    <row r="24" spans="1:8" s="7" customFormat="1" ht="17.25" customHeight="1" x14ac:dyDescent="0.2">
      <c r="A24" s="16" t="s">
        <v>29</v>
      </c>
      <c r="B24" s="16"/>
      <c r="G24" s="8">
        <f>G16-1.1%</f>
        <v>6.2999999999999983E-3</v>
      </c>
      <c r="H24" s="71"/>
    </row>
    <row r="25" spans="1:8" s="7" customFormat="1" ht="17.25" customHeight="1" x14ac:dyDescent="0.2">
      <c r="A25" s="13" t="s">
        <v>35</v>
      </c>
      <c r="B25" s="13"/>
      <c r="C25" s="14"/>
      <c r="D25" s="14"/>
      <c r="E25" s="14"/>
      <c r="F25" s="14"/>
      <c r="G25" s="15">
        <f>G16-0.45%</f>
        <v>1.2799999999999999E-2</v>
      </c>
      <c r="H25" s="71"/>
    </row>
    <row r="26" spans="1:8" s="7" customFormat="1" ht="17.25" customHeight="1" x14ac:dyDescent="0.2">
      <c r="A26" s="16" t="s">
        <v>31</v>
      </c>
      <c r="B26" s="16"/>
      <c r="G26" s="8">
        <f>G16-0.25%</f>
        <v>1.4799999999999999E-2</v>
      </c>
      <c r="H26" s="71"/>
    </row>
    <row r="27" spans="1:8" s="7" customFormat="1" ht="17.25" customHeight="1" x14ac:dyDescent="0.2">
      <c r="A27" s="13" t="s">
        <v>36</v>
      </c>
      <c r="B27" s="13"/>
      <c r="C27" s="14"/>
      <c r="D27" s="14"/>
      <c r="E27" s="14"/>
      <c r="F27" s="14"/>
      <c r="G27" s="15">
        <f>G16-0.6%</f>
        <v>1.1299999999999999E-2</v>
      </c>
      <c r="H27" s="71"/>
    </row>
    <row r="28" spans="1:8" s="7" customFormat="1" ht="17.25" customHeight="1" x14ac:dyDescent="0.2">
      <c r="A28" s="16" t="s">
        <v>37</v>
      </c>
      <c r="B28" s="16"/>
      <c r="G28" s="8">
        <f>G16-0.85%</f>
        <v>8.7999999999999988E-3</v>
      </c>
      <c r="H28" s="71"/>
    </row>
    <row r="29" spans="1:8" s="7" customFormat="1" ht="17.25" customHeight="1" x14ac:dyDescent="0.2">
      <c r="A29" s="13" t="s">
        <v>38</v>
      </c>
      <c r="B29" s="13"/>
      <c r="C29" s="14"/>
      <c r="D29" s="14"/>
      <c r="E29" s="14"/>
      <c r="F29" s="14"/>
      <c r="G29" s="15">
        <f>G16-1.1%</f>
        <v>6.2999999999999983E-3</v>
      </c>
      <c r="H29" s="71"/>
    </row>
    <row r="30" spans="1:8" s="7" customFormat="1" ht="17.25" customHeight="1" x14ac:dyDescent="0.2">
      <c r="A30" s="16" t="s">
        <v>32</v>
      </c>
      <c r="B30" s="16"/>
      <c r="G30" s="8">
        <f>G16-0.4%</f>
        <v>1.3299999999999999E-2</v>
      </c>
      <c r="H30" s="71"/>
    </row>
    <row r="31" spans="1:8" s="7" customFormat="1" ht="17.25" customHeight="1" x14ac:dyDescent="0.2">
      <c r="A31" s="9" t="s">
        <v>54</v>
      </c>
      <c r="B31" s="9"/>
      <c r="C31" s="9"/>
      <c r="D31" s="9"/>
      <c r="E31" s="9"/>
      <c r="F31" s="9"/>
      <c r="G31" s="64">
        <v>2.46</v>
      </c>
      <c r="H31" s="71"/>
    </row>
    <row r="32" spans="1:8" s="7" customFormat="1" ht="17.25" customHeight="1" x14ac:dyDescent="0.2">
      <c r="A32" s="9" t="s">
        <v>42</v>
      </c>
      <c r="B32" s="9"/>
      <c r="C32" s="9"/>
      <c r="D32" s="9"/>
      <c r="E32" s="9"/>
      <c r="F32" s="9"/>
      <c r="G32" s="9">
        <v>12</v>
      </c>
      <c r="H32" s="71"/>
    </row>
    <row r="33" spans="1:10" s="7" customFormat="1" ht="17.25" customHeight="1" x14ac:dyDescent="0.2">
      <c r="A33" s="9" t="s">
        <v>3</v>
      </c>
      <c r="B33" s="9"/>
      <c r="C33" s="9"/>
      <c r="D33" s="9"/>
      <c r="E33" s="9"/>
      <c r="F33" s="9"/>
      <c r="G33" s="55">
        <v>5702</v>
      </c>
      <c r="H33" s="71"/>
    </row>
    <row r="34" spans="1:10" s="7" customFormat="1" ht="17.25" customHeight="1" x14ac:dyDescent="0.2">
      <c r="A34" s="9" t="s">
        <v>4</v>
      </c>
      <c r="B34" s="9"/>
      <c r="C34" s="9"/>
      <c r="D34" s="9"/>
      <c r="E34" s="9"/>
      <c r="F34" s="9"/>
      <c r="G34" s="54">
        <v>1.0126999999999999</v>
      </c>
      <c r="H34" s="71"/>
    </row>
    <row r="35" spans="1:10" s="7" customFormat="1" ht="17.25" customHeight="1" thickBot="1" x14ac:dyDescent="0.25">
      <c r="A35" s="31" t="s">
        <v>24</v>
      </c>
      <c r="B35" s="31"/>
      <c r="C35" s="31"/>
      <c r="D35" s="31"/>
      <c r="E35" s="31"/>
      <c r="F35" s="31"/>
      <c r="G35" s="69">
        <v>0.48665000000000003</v>
      </c>
      <c r="H35" s="71"/>
    </row>
    <row r="36" spans="1:10" s="5" customFormat="1" ht="12" x14ac:dyDescent="0.2"/>
    <row r="37" spans="1:10" s="4" customFormat="1" ht="17.25" customHeight="1" x14ac:dyDescent="0.2">
      <c r="A37" s="35" t="s">
        <v>6</v>
      </c>
      <c r="B37" s="36"/>
      <c r="C37" s="36"/>
      <c r="E37" s="35" t="s">
        <v>10</v>
      </c>
      <c r="F37" s="35"/>
      <c r="G37" s="35"/>
      <c r="H37" s="35"/>
      <c r="I37" s="35"/>
    </row>
    <row r="38" spans="1:10" s="19" customFormat="1" ht="17.25" customHeight="1" x14ac:dyDescent="0.2">
      <c r="A38" s="62" t="s">
        <v>7</v>
      </c>
      <c r="B38" s="18" t="s">
        <v>8</v>
      </c>
      <c r="C38" s="37" t="s">
        <v>9</v>
      </c>
      <c r="D38" s="59"/>
      <c r="E38" s="59"/>
      <c r="F38" s="59"/>
      <c r="G38" s="59"/>
      <c r="H38" s="59"/>
      <c r="I38" s="61" t="s">
        <v>15</v>
      </c>
      <c r="J38" s="59"/>
    </row>
    <row r="39" spans="1:10" s="4" customFormat="1" ht="17.25" customHeight="1" x14ac:dyDescent="0.2">
      <c r="A39" s="20" t="s">
        <v>52</v>
      </c>
      <c r="B39" s="21" t="s">
        <v>44</v>
      </c>
      <c r="C39" s="21" t="s">
        <v>51</v>
      </c>
      <c r="D39" s="70"/>
      <c r="E39" s="20" t="s">
        <v>11</v>
      </c>
      <c r="F39" s="22"/>
      <c r="G39" s="22"/>
      <c r="H39" s="22"/>
      <c r="I39" s="48">
        <v>0.65467699999999995</v>
      </c>
      <c r="J39" s="70"/>
    </row>
    <row r="40" spans="1:10" s="4" customFormat="1" ht="17.25" customHeight="1" x14ac:dyDescent="0.2">
      <c r="A40" s="23" t="s">
        <v>47</v>
      </c>
      <c r="B40" s="24" t="s">
        <v>46</v>
      </c>
      <c r="C40" s="24" t="s">
        <v>45</v>
      </c>
      <c r="D40" s="70"/>
      <c r="E40" s="6" t="s">
        <v>12</v>
      </c>
      <c r="I40" s="67">
        <v>9.0930000000000004E-3</v>
      </c>
      <c r="J40" s="70"/>
    </row>
    <row r="41" spans="1:10" s="4" customFormat="1" ht="17.25" customHeight="1" x14ac:dyDescent="0.2">
      <c r="A41" s="20" t="s">
        <v>65</v>
      </c>
      <c r="B41" s="21" t="s">
        <v>49</v>
      </c>
      <c r="C41" s="21" t="s">
        <v>45</v>
      </c>
      <c r="D41" s="70"/>
      <c r="E41" s="20" t="s">
        <v>13</v>
      </c>
      <c r="F41" s="22"/>
      <c r="G41" s="22"/>
      <c r="H41" s="22"/>
      <c r="I41" s="48">
        <v>0.222446</v>
      </c>
      <c r="J41" s="70"/>
    </row>
    <row r="42" spans="1:10" s="4" customFormat="1" ht="17.25" customHeight="1" thickBot="1" x14ac:dyDescent="0.25">
      <c r="A42" s="23" t="s">
        <v>67</v>
      </c>
      <c r="B42" s="24" t="s">
        <v>49</v>
      </c>
      <c r="C42" s="24" t="s">
        <v>45</v>
      </c>
      <c r="D42" s="70"/>
      <c r="E42" s="34" t="s">
        <v>14</v>
      </c>
      <c r="F42" s="26"/>
      <c r="G42" s="26"/>
      <c r="H42" s="26"/>
      <c r="I42" s="68">
        <v>0.113784</v>
      </c>
      <c r="J42" s="70"/>
    </row>
    <row r="43" spans="1:10" s="4" customFormat="1" ht="17.25" customHeight="1" x14ac:dyDescent="0.2">
      <c r="A43" s="20" t="s">
        <v>64</v>
      </c>
      <c r="B43" s="21" t="s">
        <v>46</v>
      </c>
      <c r="C43" s="21" t="s">
        <v>45</v>
      </c>
      <c r="D43" s="70"/>
    </row>
    <row r="44" spans="1:10" s="5" customFormat="1" ht="12" x14ac:dyDescent="0.2"/>
    <row r="45" spans="1:10" s="4" customFormat="1" ht="17.25" customHeight="1" x14ac:dyDescent="0.2">
      <c r="A45" s="35" t="s">
        <v>16</v>
      </c>
      <c r="B45" s="36"/>
      <c r="C45" s="36"/>
      <c r="D45" s="36"/>
    </row>
    <row r="46" spans="1:10" s="19" customFormat="1" ht="17.25" customHeight="1" x14ac:dyDescent="0.2">
      <c r="A46" s="59"/>
      <c r="B46" s="59"/>
      <c r="C46" s="59"/>
      <c r="D46" s="60" t="s">
        <v>15</v>
      </c>
      <c r="E46" s="59"/>
    </row>
    <row r="47" spans="1:10" s="4" customFormat="1" ht="17.25" customHeight="1" x14ac:dyDescent="0.2">
      <c r="A47" s="14" t="s">
        <v>17</v>
      </c>
      <c r="B47" s="22"/>
      <c r="C47" s="22"/>
      <c r="D47" s="48">
        <v>0.14962</v>
      </c>
      <c r="E47" s="70"/>
    </row>
    <row r="48" spans="1:10" s="4" customFormat="1" ht="17.25" customHeight="1" x14ac:dyDescent="0.2">
      <c r="A48" s="7" t="s">
        <v>18</v>
      </c>
      <c r="D48" s="67">
        <v>5.2363E-2</v>
      </c>
      <c r="E48" s="70"/>
    </row>
    <row r="49" spans="1:9" s="4" customFormat="1" ht="17.25" customHeight="1" x14ac:dyDescent="0.2">
      <c r="A49" s="14" t="s">
        <v>53</v>
      </c>
      <c r="B49" s="22"/>
      <c r="C49" s="22"/>
      <c r="D49" s="48">
        <v>0.27445799999999998</v>
      </c>
      <c r="E49" s="70"/>
    </row>
    <row r="50" spans="1:9" s="4" customFormat="1" ht="17.25" customHeight="1" x14ac:dyDescent="0.2">
      <c r="A50" s="7" t="s">
        <v>19</v>
      </c>
      <c r="D50" s="67">
        <v>0.23861599999999999</v>
      </c>
      <c r="E50" s="70"/>
    </row>
    <row r="51" spans="1:9" s="4" customFormat="1" ht="17.25" customHeight="1" x14ac:dyDescent="0.2">
      <c r="A51" s="14" t="s">
        <v>20</v>
      </c>
      <c r="B51" s="22"/>
      <c r="C51" s="22"/>
      <c r="D51" s="48">
        <v>0.13638600000000001</v>
      </c>
      <c r="E51" s="70"/>
    </row>
    <row r="52" spans="1:9" s="4" customFormat="1" ht="17.25" customHeight="1" x14ac:dyDescent="0.2">
      <c r="A52" s="7" t="s">
        <v>12</v>
      </c>
      <c r="D52" s="67">
        <v>8.9789999999999991E-3</v>
      </c>
      <c r="E52" s="70"/>
    </row>
    <row r="53" spans="1:9" s="4" customFormat="1" ht="17.25" customHeight="1" x14ac:dyDescent="0.2">
      <c r="A53" s="14" t="s">
        <v>21</v>
      </c>
      <c r="B53" s="22"/>
      <c r="C53" s="22"/>
      <c r="D53" s="48">
        <v>1.0189999999999999E-3</v>
      </c>
      <c r="E53" s="70"/>
    </row>
    <row r="54" spans="1:9" s="4" customFormat="1" ht="17.25" customHeight="1" thickBot="1" x14ac:dyDescent="0.25">
      <c r="A54" s="39" t="s">
        <v>14</v>
      </c>
      <c r="B54" s="26"/>
      <c r="C54" s="26"/>
      <c r="D54" s="68">
        <v>0.13856599999999999</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42004</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26"/>
  <dimension ref="A1:L66"/>
  <sheetViews>
    <sheetView showGridLines="0" zoomScaleNormal="100" workbookViewId="0">
      <selection activeCell="G35" sqref="G35"/>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42185</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27761021179.209999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1.77E-2</v>
      </c>
      <c r="H16" s="71"/>
    </row>
    <row r="17" spans="1:8" s="7" customFormat="1" ht="17.25" customHeight="1" x14ac:dyDescent="0.2">
      <c r="A17" s="13" t="s">
        <v>22</v>
      </c>
      <c r="B17" s="13"/>
      <c r="C17" s="14"/>
      <c r="D17" s="14"/>
      <c r="E17" s="14"/>
      <c r="F17" s="14"/>
      <c r="G17" s="15">
        <f>G16-0.33%</f>
        <v>1.44E-2</v>
      </c>
      <c r="H17" s="71"/>
    </row>
    <row r="18" spans="1:8" s="7" customFormat="1" ht="17.25" customHeight="1" x14ac:dyDescent="0.2">
      <c r="A18" s="16" t="s">
        <v>25</v>
      </c>
      <c r="B18" s="16"/>
      <c r="G18" s="8">
        <f>G16-0.23%</f>
        <v>1.54E-2</v>
      </c>
      <c r="H18" s="71"/>
    </row>
    <row r="19" spans="1:8" s="7" customFormat="1" ht="17.25" customHeight="1" x14ac:dyDescent="0.2">
      <c r="A19" s="13" t="s">
        <v>26</v>
      </c>
      <c r="B19" s="13"/>
      <c r="C19" s="14"/>
      <c r="D19" s="14"/>
      <c r="E19" s="14"/>
      <c r="F19" s="14"/>
      <c r="G19" s="15">
        <f>G16-0.53%</f>
        <v>1.2400000000000001E-2</v>
      </c>
      <c r="H19" s="71"/>
    </row>
    <row r="20" spans="1:8" s="7" customFormat="1" ht="17.25" customHeight="1" x14ac:dyDescent="0.2">
      <c r="A20" s="16" t="s">
        <v>27</v>
      </c>
      <c r="B20" s="16"/>
      <c r="G20" s="8">
        <f>G16-0.88%</f>
        <v>8.8999999999999999E-3</v>
      </c>
      <c r="H20" s="71"/>
    </row>
    <row r="21" spans="1:8" s="7" customFormat="1" ht="17.25" customHeight="1" x14ac:dyDescent="0.2">
      <c r="A21" s="13" t="s">
        <v>34</v>
      </c>
      <c r="B21" s="13"/>
      <c r="C21" s="14"/>
      <c r="D21" s="14"/>
      <c r="E21" s="14"/>
      <c r="F21" s="14"/>
      <c r="G21" s="15">
        <f>G16-0.63%</f>
        <v>1.14E-2</v>
      </c>
      <c r="H21" s="71"/>
    </row>
    <row r="22" spans="1:8" s="7" customFormat="1" ht="17.25" customHeight="1" x14ac:dyDescent="0.2">
      <c r="A22" s="16" t="s">
        <v>33</v>
      </c>
      <c r="B22" s="16"/>
      <c r="G22" s="8">
        <f>G16-0.83%</f>
        <v>9.4000000000000004E-3</v>
      </c>
      <c r="H22" s="71"/>
    </row>
    <row r="23" spans="1:8" s="7" customFormat="1" ht="17.25" customHeight="1" x14ac:dyDescent="0.2">
      <c r="A23" s="13" t="s">
        <v>28</v>
      </c>
      <c r="B23" s="13"/>
      <c r="C23" s="14"/>
      <c r="D23" s="14"/>
      <c r="E23" s="14"/>
      <c r="F23" s="14"/>
      <c r="G23" s="15">
        <f>G16-0.58%</f>
        <v>1.1900000000000001E-2</v>
      </c>
      <c r="H23" s="71"/>
    </row>
    <row r="24" spans="1:8" s="7" customFormat="1" ht="17.25" customHeight="1" x14ac:dyDescent="0.2">
      <c r="A24" s="16" t="s">
        <v>29</v>
      </c>
      <c r="B24" s="16"/>
      <c r="G24" s="8">
        <f>G16-1.13%</f>
        <v>6.4000000000000012E-3</v>
      </c>
      <c r="H24" s="71"/>
    </row>
    <row r="25" spans="1:8" s="7" customFormat="1" ht="17.25" customHeight="1" x14ac:dyDescent="0.2">
      <c r="A25" s="13" t="s">
        <v>35</v>
      </c>
      <c r="B25" s="13"/>
      <c r="C25" s="14"/>
      <c r="D25" s="14"/>
      <c r="E25" s="14"/>
      <c r="F25" s="14"/>
      <c r="G25" s="15">
        <f>G16-0.48%</f>
        <v>1.2900000000000002E-2</v>
      </c>
      <c r="H25" s="71"/>
    </row>
    <row r="26" spans="1:8" s="7" customFormat="1" ht="17.25" customHeight="1" x14ac:dyDescent="0.2">
      <c r="A26" s="16" t="s">
        <v>31</v>
      </c>
      <c r="B26" s="16"/>
      <c r="G26" s="8">
        <f>G16-0.28%</f>
        <v>1.49E-2</v>
      </c>
      <c r="H26" s="71"/>
    </row>
    <row r="27" spans="1:8" s="7" customFormat="1" ht="17.25" customHeight="1" x14ac:dyDescent="0.2">
      <c r="A27" s="13" t="s">
        <v>36</v>
      </c>
      <c r="B27" s="13"/>
      <c r="C27" s="14"/>
      <c r="D27" s="14"/>
      <c r="E27" s="14"/>
      <c r="F27" s="14"/>
      <c r="G27" s="15">
        <f>G16-0.63%</f>
        <v>1.14E-2</v>
      </c>
      <c r="H27" s="71"/>
    </row>
    <row r="28" spans="1:8" s="7" customFormat="1" ht="17.25" customHeight="1" x14ac:dyDescent="0.2">
      <c r="A28" s="16" t="s">
        <v>37</v>
      </c>
      <c r="B28" s="16"/>
      <c r="G28" s="8">
        <f>G16-0.88%</f>
        <v>8.8999999999999999E-3</v>
      </c>
      <c r="H28" s="71"/>
    </row>
    <row r="29" spans="1:8" s="7" customFormat="1" ht="17.25" customHeight="1" x14ac:dyDescent="0.2">
      <c r="A29" s="13" t="s">
        <v>38</v>
      </c>
      <c r="B29" s="13"/>
      <c r="C29" s="14"/>
      <c r="D29" s="14"/>
      <c r="E29" s="14"/>
      <c r="F29" s="14"/>
      <c r="G29" s="15">
        <f>G16-1.13%</f>
        <v>6.4000000000000012E-3</v>
      </c>
      <c r="H29" s="71"/>
    </row>
    <row r="30" spans="1:8" s="7" customFormat="1" ht="17.25" customHeight="1" x14ac:dyDescent="0.2">
      <c r="A30" s="16" t="s">
        <v>32</v>
      </c>
      <c r="B30" s="16"/>
      <c r="G30" s="8">
        <f>G16-0.43%</f>
        <v>1.34E-2</v>
      </c>
      <c r="H30" s="71"/>
    </row>
    <row r="31" spans="1:8" s="7" customFormat="1" ht="17.25" customHeight="1" x14ac:dyDescent="0.2">
      <c r="A31" s="13" t="s">
        <v>70</v>
      </c>
      <c r="B31" s="13"/>
      <c r="C31" s="14"/>
      <c r="D31" s="14"/>
      <c r="E31" s="14"/>
      <c r="F31" s="14"/>
      <c r="G31" s="15">
        <f>G16-0.03%</f>
        <v>1.7399999999999999E-2</v>
      </c>
      <c r="H31" s="71"/>
    </row>
    <row r="32" spans="1:8" s="7" customFormat="1" ht="17.25" customHeight="1" x14ac:dyDescent="0.2">
      <c r="A32" s="9" t="s">
        <v>54</v>
      </c>
      <c r="B32" s="9"/>
      <c r="C32" s="9"/>
      <c r="D32" s="9"/>
      <c r="E32" s="9"/>
      <c r="F32" s="9"/>
      <c r="G32" s="64">
        <v>2.54</v>
      </c>
      <c r="H32" s="71"/>
    </row>
    <row r="33" spans="1:10" s="7" customFormat="1" ht="17.25" customHeight="1" x14ac:dyDescent="0.2">
      <c r="A33" s="9" t="s">
        <v>42</v>
      </c>
      <c r="B33" s="9"/>
      <c r="C33" s="9"/>
      <c r="D33" s="9"/>
      <c r="E33" s="9"/>
      <c r="F33" s="9"/>
      <c r="G33" s="9">
        <v>12</v>
      </c>
      <c r="H33" s="71"/>
    </row>
    <row r="34" spans="1:10" s="7" customFormat="1" ht="17.25" customHeight="1" x14ac:dyDescent="0.2">
      <c r="A34" s="9" t="s">
        <v>3</v>
      </c>
      <c r="B34" s="9"/>
      <c r="C34" s="9"/>
      <c r="D34" s="9"/>
      <c r="E34" s="9"/>
      <c r="F34" s="9"/>
      <c r="G34" s="55">
        <v>5744</v>
      </c>
      <c r="H34" s="71"/>
    </row>
    <row r="35" spans="1:10" s="7" customFormat="1" ht="17.25" customHeight="1" x14ac:dyDescent="0.2">
      <c r="A35" s="9" t="s">
        <v>4</v>
      </c>
      <c r="B35" s="9"/>
      <c r="C35" s="9"/>
      <c r="D35" s="9"/>
      <c r="E35" s="9"/>
      <c r="F35" s="9"/>
      <c r="G35" s="54">
        <v>1.0121</v>
      </c>
      <c r="H35" s="71"/>
    </row>
    <row r="36" spans="1:10" s="7" customFormat="1" ht="17.25" customHeight="1" thickBot="1" x14ac:dyDescent="0.25">
      <c r="A36" s="31" t="s">
        <v>24</v>
      </c>
      <c r="B36" s="31"/>
      <c r="C36" s="31"/>
      <c r="D36" s="31"/>
      <c r="E36" s="31"/>
      <c r="F36" s="31"/>
      <c r="G36" s="69">
        <v>0.48665000000000003</v>
      </c>
      <c r="H36" s="71"/>
    </row>
    <row r="37" spans="1:10" s="5" customFormat="1" ht="12" x14ac:dyDescent="0.2"/>
    <row r="38" spans="1:10" s="4" customFormat="1" ht="17.25" customHeight="1" x14ac:dyDescent="0.2">
      <c r="A38" s="35" t="s">
        <v>6</v>
      </c>
      <c r="B38" s="36"/>
      <c r="C38" s="36"/>
      <c r="E38" s="35" t="s">
        <v>10</v>
      </c>
      <c r="F38" s="35"/>
      <c r="G38" s="35"/>
      <c r="H38" s="35"/>
      <c r="I38" s="35"/>
    </row>
    <row r="39" spans="1:10" s="19" customFormat="1" ht="17.25" customHeight="1" x14ac:dyDescent="0.2">
      <c r="A39" s="62" t="s">
        <v>7</v>
      </c>
      <c r="B39" s="18" t="s">
        <v>8</v>
      </c>
      <c r="C39" s="37" t="s">
        <v>9</v>
      </c>
      <c r="D39" s="59"/>
      <c r="E39" s="59"/>
      <c r="F39" s="59"/>
      <c r="G39" s="59"/>
      <c r="H39" s="59"/>
      <c r="I39" s="61" t="s">
        <v>15</v>
      </c>
      <c r="J39" s="59"/>
    </row>
    <row r="40" spans="1:10" s="4" customFormat="1" ht="17.25" customHeight="1" x14ac:dyDescent="0.2">
      <c r="A40" s="20" t="s">
        <v>69</v>
      </c>
      <c r="B40" s="21" t="s">
        <v>49</v>
      </c>
      <c r="C40" s="21" t="s">
        <v>45</v>
      </c>
      <c r="D40" s="70"/>
      <c r="E40" s="20" t="s">
        <v>11</v>
      </c>
      <c r="F40" s="22"/>
      <c r="G40" s="22"/>
      <c r="H40" s="22"/>
      <c r="I40" s="48">
        <v>0.66910800000000004</v>
      </c>
      <c r="J40" s="70"/>
    </row>
    <row r="41" spans="1:10" s="4" customFormat="1" ht="17.25" customHeight="1" x14ac:dyDescent="0.2">
      <c r="A41" s="23" t="s">
        <v>47</v>
      </c>
      <c r="B41" s="24" t="s">
        <v>46</v>
      </c>
      <c r="C41" s="24" t="s">
        <v>45</v>
      </c>
      <c r="D41" s="70"/>
      <c r="E41" s="6" t="s">
        <v>12</v>
      </c>
      <c r="I41" s="67">
        <v>1.1061E-2</v>
      </c>
      <c r="J41" s="70"/>
    </row>
    <row r="42" spans="1:10" s="4" customFormat="1" ht="17.25" customHeight="1" x14ac:dyDescent="0.2">
      <c r="A42" s="20" t="s">
        <v>52</v>
      </c>
      <c r="B42" s="21" t="s">
        <v>44</v>
      </c>
      <c r="C42" s="21" t="s">
        <v>51</v>
      </c>
      <c r="D42" s="70"/>
      <c r="E42" s="20" t="s">
        <v>13</v>
      </c>
      <c r="F42" s="22"/>
      <c r="G42" s="22"/>
      <c r="H42" s="22"/>
      <c r="I42" s="48">
        <v>0.22272</v>
      </c>
      <c r="J42" s="70"/>
    </row>
    <row r="43" spans="1:10" s="4" customFormat="1" ht="17.25" customHeight="1" thickBot="1" x14ac:dyDescent="0.25">
      <c r="A43" s="23" t="s">
        <v>67</v>
      </c>
      <c r="B43" s="24" t="s">
        <v>49</v>
      </c>
      <c r="C43" s="24" t="s">
        <v>45</v>
      </c>
      <c r="D43" s="70"/>
      <c r="E43" s="34" t="s">
        <v>14</v>
      </c>
      <c r="F43" s="26"/>
      <c r="G43" s="26"/>
      <c r="H43" s="26"/>
      <c r="I43" s="68">
        <v>9.7111000000000003E-2</v>
      </c>
      <c r="J43" s="70"/>
    </row>
    <row r="44" spans="1:10" s="4" customFormat="1" ht="17.25" customHeight="1" x14ac:dyDescent="0.2">
      <c r="A44" s="20" t="s">
        <v>64</v>
      </c>
      <c r="B44" s="21" t="s">
        <v>46</v>
      </c>
      <c r="C44" s="21" t="s">
        <v>45</v>
      </c>
      <c r="D44" s="70"/>
    </row>
    <row r="45" spans="1:10" s="5" customFormat="1" ht="12" x14ac:dyDescent="0.2"/>
    <row r="46" spans="1:10" s="4" customFormat="1" ht="17.25" customHeight="1" x14ac:dyDescent="0.2">
      <c r="A46" s="35" t="s">
        <v>16</v>
      </c>
      <c r="B46" s="36"/>
      <c r="C46" s="36"/>
      <c r="D46" s="36"/>
    </row>
    <row r="47" spans="1:10" s="19" customFormat="1" ht="17.25" customHeight="1" x14ac:dyDescent="0.2">
      <c r="A47" s="59"/>
      <c r="B47" s="59"/>
      <c r="C47" s="59"/>
      <c r="D47" s="60" t="s">
        <v>15</v>
      </c>
      <c r="E47" s="59"/>
    </row>
    <row r="48" spans="1:10" s="4" customFormat="1" ht="17.25" customHeight="1" x14ac:dyDescent="0.2">
      <c r="A48" s="14" t="s">
        <v>17</v>
      </c>
      <c r="B48" s="22"/>
      <c r="C48" s="22"/>
      <c r="D48" s="48">
        <v>0.15440000000000001</v>
      </c>
      <c r="E48" s="70"/>
    </row>
    <row r="49" spans="1:9" s="4" customFormat="1" ht="17.25" customHeight="1" x14ac:dyDescent="0.2">
      <c r="A49" s="7" t="s">
        <v>18</v>
      </c>
      <c r="D49" s="67">
        <v>5.2240000000000002E-2</v>
      </c>
      <c r="E49" s="70"/>
    </row>
    <row r="50" spans="1:9" s="4" customFormat="1" ht="17.25" customHeight="1" x14ac:dyDescent="0.2">
      <c r="A50" s="14" t="s">
        <v>53</v>
      </c>
      <c r="B50" s="22"/>
      <c r="C50" s="22"/>
      <c r="D50" s="48">
        <v>0.28026000000000001</v>
      </c>
      <c r="E50" s="70"/>
    </row>
    <row r="51" spans="1:9" s="4" customFormat="1" ht="17.25" customHeight="1" x14ac:dyDescent="0.2">
      <c r="A51" s="7" t="s">
        <v>19</v>
      </c>
      <c r="D51" s="67">
        <v>0.24410000000000001</v>
      </c>
      <c r="E51" s="70"/>
    </row>
    <row r="52" spans="1:9" s="4" customFormat="1" ht="17.25" customHeight="1" x14ac:dyDescent="0.2">
      <c r="A52" s="14" t="s">
        <v>20</v>
      </c>
      <c r="B52" s="22"/>
      <c r="C52" s="22"/>
      <c r="D52" s="48">
        <v>0.13664999999999999</v>
      </c>
      <c r="E52" s="70"/>
    </row>
    <row r="53" spans="1:9" s="4" customFormat="1" ht="17.25" customHeight="1" x14ac:dyDescent="0.2">
      <c r="A53" s="7" t="s">
        <v>12</v>
      </c>
      <c r="D53" s="67">
        <v>1.093E-2</v>
      </c>
      <c r="E53" s="70"/>
    </row>
    <row r="54" spans="1:9" s="4" customFormat="1" ht="17.25" customHeight="1" x14ac:dyDescent="0.2">
      <c r="A54" s="14" t="s">
        <v>21</v>
      </c>
      <c r="B54" s="22"/>
      <c r="C54" s="22"/>
      <c r="D54" s="48">
        <v>2.0100000000000001E-3</v>
      </c>
      <c r="E54" s="70"/>
    </row>
    <row r="55" spans="1:9" s="4" customFormat="1" ht="17.25" customHeight="1" thickBot="1" x14ac:dyDescent="0.25">
      <c r="A55" s="39" t="s">
        <v>14</v>
      </c>
      <c r="B55" s="26"/>
      <c r="C55" s="26"/>
      <c r="D55" s="68">
        <v>0.11941</v>
      </c>
      <c r="E55" s="70"/>
    </row>
    <row r="56" spans="1:9" s="5" customFormat="1" ht="12" x14ac:dyDescent="0.2">
      <c r="A56" s="38"/>
      <c r="B56" s="38"/>
      <c r="C56" s="38"/>
      <c r="D56" s="38"/>
      <c r="E56" s="38"/>
      <c r="F56" s="38"/>
      <c r="G56" s="38"/>
      <c r="H56" s="38"/>
      <c r="I56" s="38"/>
    </row>
    <row r="57" spans="1:9" s="27" customFormat="1" ht="175.5" customHeight="1" x14ac:dyDescent="0.2">
      <c r="A57" s="147" t="s">
        <v>68</v>
      </c>
      <c r="B57" s="147"/>
      <c r="C57" s="147"/>
      <c r="D57" s="147"/>
      <c r="E57" s="147"/>
      <c r="F57" s="147"/>
      <c r="G57" s="147"/>
      <c r="H57" s="147"/>
      <c r="I57" s="147"/>
    </row>
    <row r="58" spans="1:9" s="2" customFormat="1" ht="11.25" x14ac:dyDescent="0.2">
      <c r="A58" s="3" t="s">
        <v>5</v>
      </c>
      <c r="B58" s="65">
        <v>42004</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27"/>
  <dimension ref="A1:L66"/>
  <sheetViews>
    <sheetView showGridLines="0" zoomScaleNormal="100" workbookViewId="0">
      <selection activeCell="A16" sqref="A16"/>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42155</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27771525328.099998</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1.78E-2</v>
      </c>
      <c r="H16" s="71"/>
    </row>
    <row r="17" spans="1:8" s="7" customFormat="1" ht="17.25" customHeight="1" x14ac:dyDescent="0.2">
      <c r="A17" s="13" t="s">
        <v>22</v>
      </c>
      <c r="B17" s="13"/>
      <c r="C17" s="14"/>
      <c r="D17" s="14"/>
      <c r="E17" s="14"/>
      <c r="F17" s="14"/>
      <c r="G17" s="15">
        <f>G16-0.33%</f>
        <v>1.4499999999999999E-2</v>
      </c>
      <c r="H17" s="71"/>
    </row>
    <row r="18" spans="1:8" s="7" customFormat="1" ht="17.25" customHeight="1" x14ac:dyDescent="0.2">
      <c r="A18" s="16" t="s">
        <v>25</v>
      </c>
      <c r="B18" s="16"/>
      <c r="G18" s="8">
        <f>G16-0.23%</f>
        <v>1.55E-2</v>
      </c>
      <c r="H18" s="71"/>
    </row>
    <row r="19" spans="1:8" s="7" customFormat="1" ht="17.25" customHeight="1" x14ac:dyDescent="0.2">
      <c r="A19" s="13" t="s">
        <v>26</v>
      </c>
      <c r="B19" s="13"/>
      <c r="C19" s="14"/>
      <c r="D19" s="14"/>
      <c r="E19" s="14"/>
      <c r="F19" s="14"/>
      <c r="G19" s="15">
        <f>G16-0.53%</f>
        <v>1.2500000000000001E-2</v>
      </c>
      <c r="H19" s="71"/>
    </row>
    <row r="20" spans="1:8" s="7" customFormat="1" ht="17.25" customHeight="1" x14ac:dyDescent="0.2">
      <c r="A20" s="16" t="s">
        <v>27</v>
      </c>
      <c r="B20" s="16"/>
      <c r="G20" s="8">
        <f>G16-0.88%</f>
        <v>8.9999999999999993E-3</v>
      </c>
      <c r="H20" s="71"/>
    </row>
    <row r="21" spans="1:8" s="7" customFormat="1" ht="17.25" customHeight="1" x14ac:dyDescent="0.2">
      <c r="A21" s="13" t="s">
        <v>34</v>
      </c>
      <c r="B21" s="13"/>
      <c r="C21" s="14"/>
      <c r="D21" s="14"/>
      <c r="E21" s="14"/>
      <c r="F21" s="14"/>
      <c r="G21" s="15">
        <f>G16-0.63%</f>
        <v>1.15E-2</v>
      </c>
      <c r="H21" s="71"/>
    </row>
    <row r="22" spans="1:8" s="7" customFormat="1" ht="17.25" customHeight="1" x14ac:dyDescent="0.2">
      <c r="A22" s="16" t="s">
        <v>33</v>
      </c>
      <c r="B22" s="16"/>
      <c r="G22" s="8">
        <f>G16-0.83%</f>
        <v>9.4999999999999998E-3</v>
      </c>
      <c r="H22" s="71"/>
    </row>
    <row r="23" spans="1:8" s="7" customFormat="1" ht="17.25" customHeight="1" x14ac:dyDescent="0.2">
      <c r="A23" s="13" t="s">
        <v>28</v>
      </c>
      <c r="B23" s="13"/>
      <c r="C23" s="14"/>
      <c r="D23" s="14"/>
      <c r="E23" s="14"/>
      <c r="F23" s="14"/>
      <c r="G23" s="15">
        <f>G16-0.58%</f>
        <v>1.2E-2</v>
      </c>
      <c r="H23" s="71"/>
    </row>
    <row r="24" spans="1:8" s="7" customFormat="1" ht="17.25" customHeight="1" x14ac:dyDescent="0.2">
      <c r="A24" s="16" t="s">
        <v>29</v>
      </c>
      <c r="B24" s="16"/>
      <c r="G24" s="8">
        <f>G16-1.13%</f>
        <v>6.5000000000000006E-3</v>
      </c>
      <c r="H24" s="71"/>
    </row>
    <row r="25" spans="1:8" s="7" customFormat="1" ht="17.25" customHeight="1" x14ac:dyDescent="0.2">
      <c r="A25" s="13" t="s">
        <v>35</v>
      </c>
      <c r="B25" s="13"/>
      <c r="C25" s="14"/>
      <c r="D25" s="14"/>
      <c r="E25" s="14"/>
      <c r="F25" s="14"/>
      <c r="G25" s="15">
        <f>G16-0.48%</f>
        <v>1.3000000000000001E-2</v>
      </c>
      <c r="H25" s="71"/>
    </row>
    <row r="26" spans="1:8" s="7" customFormat="1" ht="17.25" customHeight="1" x14ac:dyDescent="0.2">
      <c r="A26" s="16" t="s">
        <v>31</v>
      </c>
      <c r="B26" s="16"/>
      <c r="G26" s="8">
        <f>G16-0.28%</f>
        <v>1.4999999999999999E-2</v>
      </c>
      <c r="H26" s="71"/>
    </row>
    <row r="27" spans="1:8" s="7" customFormat="1" ht="17.25" customHeight="1" x14ac:dyDescent="0.2">
      <c r="A27" s="13" t="s">
        <v>36</v>
      </c>
      <c r="B27" s="13"/>
      <c r="C27" s="14"/>
      <c r="D27" s="14"/>
      <c r="E27" s="14"/>
      <c r="F27" s="14"/>
      <c r="G27" s="15">
        <f>G16-0.63%</f>
        <v>1.15E-2</v>
      </c>
      <c r="H27" s="71"/>
    </row>
    <row r="28" spans="1:8" s="7" customFormat="1" ht="17.25" customHeight="1" x14ac:dyDescent="0.2">
      <c r="A28" s="16" t="s">
        <v>37</v>
      </c>
      <c r="B28" s="16"/>
      <c r="G28" s="8">
        <f>G16-0.88%</f>
        <v>8.9999999999999993E-3</v>
      </c>
      <c r="H28" s="71"/>
    </row>
    <row r="29" spans="1:8" s="7" customFormat="1" ht="17.25" customHeight="1" x14ac:dyDescent="0.2">
      <c r="A29" s="13" t="s">
        <v>38</v>
      </c>
      <c r="B29" s="13"/>
      <c r="C29" s="14"/>
      <c r="D29" s="14"/>
      <c r="E29" s="14"/>
      <c r="F29" s="14"/>
      <c r="G29" s="15">
        <f>G16-1.13%</f>
        <v>6.5000000000000006E-3</v>
      </c>
      <c r="H29" s="71"/>
    </row>
    <row r="30" spans="1:8" s="7" customFormat="1" ht="17.25" customHeight="1" x14ac:dyDescent="0.2">
      <c r="A30" s="16" t="s">
        <v>32</v>
      </c>
      <c r="B30" s="16"/>
      <c r="G30" s="8">
        <f>G16-0.43%</f>
        <v>1.35E-2</v>
      </c>
      <c r="H30" s="71"/>
    </row>
    <row r="31" spans="1:8" s="7" customFormat="1" ht="17.25" customHeight="1" x14ac:dyDescent="0.2">
      <c r="A31" s="13" t="s">
        <v>70</v>
      </c>
      <c r="B31" s="13"/>
      <c r="C31" s="14"/>
      <c r="D31" s="14"/>
      <c r="E31" s="14"/>
      <c r="F31" s="14"/>
      <c r="G31" s="15">
        <f>G16-0.03%</f>
        <v>1.7499999999999998E-2</v>
      </c>
      <c r="H31" s="71"/>
    </row>
    <row r="32" spans="1:8" s="7" customFormat="1" ht="17.25" customHeight="1" x14ac:dyDescent="0.2">
      <c r="A32" s="9" t="s">
        <v>54</v>
      </c>
      <c r="B32" s="9"/>
      <c r="C32" s="9"/>
      <c r="D32" s="9"/>
      <c r="E32" s="9"/>
      <c r="F32" s="9"/>
      <c r="G32" s="64">
        <v>2.56</v>
      </c>
      <c r="H32" s="71"/>
    </row>
    <row r="33" spans="1:10" s="7" customFormat="1" ht="17.25" customHeight="1" x14ac:dyDescent="0.2">
      <c r="A33" s="9" t="s">
        <v>42</v>
      </c>
      <c r="B33" s="9"/>
      <c r="C33" s="9"/>
      <c r="D33" s="9"/>
      <c r="E33" s="9"/>
      <c r="F33" s="9"/>
      <c r="G33" s="9">
        <v>12</v>
      </c>
      <c r="H33" s="71"/>
    </row>
    <row r="34" spans="1:10" s="7" customFormat="1" ht="17.25" customHeight="1" x14ac:dyDescent="0.2">
      <c r="A34" s="9" t="s">
        <v>3</v>
      </c>
      <c r="B34" s="9"/>
      <c r="C34" s="9"/>
      <c r="D34" s="9"/>
      <c r="E34" s="9"/>
      <c r="F34" s="9"/>
      <c r="G34" s="55">
        <v>5801</v>
      </c>
      <c r="H34" s="71"/>
    </row>
    <row r="35" spans="1:10" s="7" customFormat="1" ht="17.25" customHeight="1" x14ac:dyDescent="0.2">
      <c r="A35" s="9" t="s">
        <v>4</v>
      </c>
      <c r="B35" s="9"/>
      <c r="C35" s="9"/>
      <c r="D35" s="9"/>
      <c r="E35" s="9"/>
      <c r="F35" s="9"/>
      <c r="G35" s="54">
        <v>1.0166999999999999</v>
      </c>
      <c r="H35" s="71"/>
    </row>
    <row r="36" spans="1:10" s="7" customFormat="1" ht="17.25" customHeight="1" thickBot="1" x14ac:dyDescent="0.25">
      <c r="A36" s="31" t="s">
        <v>24</v>
      </c>
      <c r="B36" s="31"/>
      <c r="C36" s="31"/>
      <c r="D36" s="31"/>
      <c r="E36" s="31"/>
      <c r="F36" s="31"/>
      <c r="G36" s="69">
        <v>0.48665000000000003</v>
      </c>
      <c r="H36" s="71"/>
    </row>
    <row r="37" spans="1:10" s="5" customFormat="1" ht="12" x14ac:dyDescent="0.2"/>
    <row r="38" spans="1:10" s="4" customFormat="1" ht="17.25" customHeight="1" x14ac:dyDescent="0.2">
      <c r="A38" s="35" t="s">
        <v>6</v>
      </c>
      <c r="B38" s="36"/>
      <c r="C38" s="36"/>
      <c r="E38" s="35" t="s">
        <v>10</v>
      </c>
      <c r="F38" s="35"/>
      <c r="G38" s="35"/>
      <c r="H38" s="35"/>
      <c r="I38" s="35"/>
    </row>
    <row r="39" spans="1:10" s="19" customFormat="1" ht="17.25" customHeight="1" x14ac:dyDescent="0.2">
      <c r="A39" s="62" t="s">
        <v>7</v>
      </c>
      <c r="B39" s="18" t="s">
        <v>8</v>
      </c>
      <c r="C39" s="37" t="s">
        <v>9</v>
      </c>
      <c r="D39" s="59"/>
      <c r="E39" s="59"/>
      <c r="F39" s="59"/>
      <c r="G39" s="59"/>
      <c r="H39" s="59"/>
      <c r="I39" s="61" t="s">
        <v>15</v>
      </c>
      <c r="J39" s="59"/>
    </row>
    <row r="40" spans="1:10" s="4" customFormat="1" ht="17.25" customHeight="1" x14ac:dyDescent="0.2">
      <c r="A40" s="20" t="s">
        <v>69</v>
      </c>
      <c r="B40" s="21" t="s">
        <v>49</v>
      </c>
      <c r="C40" s="21" t="s">
        <v>45</v>
      </c>
      <c r="D40" s="70"/>
      <c r="E40" s="20" t="s">
        <v>11</v>
      </c>
      <c r="F40" s="22"/>
      <c r="G40" s="22"/>
      <c r="H40" s="22"/>
      <c r="I40" s="48">
        <v>0.67130000000000001</v>
      </c>
      <c r="J40" s="70"/>
    </row>
    <row r="41" spans="1:10" s="4" customFormat="1" ht="17.25" customHeight="1" x14ac:dyDescent="0.2">
      <c r="A41" s="23" t="s">
        <v>47</v>
      </c>
      <c r="B41" s="24" t="s">
        <v>46</v>
      </c>
      <c r="C41" s="24" t="s">
        <v>45</v>
      </c>
      <c r="D41" s="70"/>
      <c r="E41" s="6" t="s">
        <v>12</v>
      </c>
      <c r="I41" s="67">
        <v>1.3010000000000001E-2</v>
      </c>
      <c r="J41" s="70"/>
    </row>
    <row r="42" spans="1:10" s="4" customFormat="1" ht="17.25" customHeight="1" x14ac:dyDescent="0.2">
      <c r="A42" s="20" t="s">
        <v>52</v>
      </c>
      <c r="B42" s="21" t="s">
        <v>44</v>
      </c>
      <c r="C42" s="21" t="s">
        <v>51</v>
      </c>
      <c r="D42" s="70"/>
      <c r="E42" s="20" t="s">
        <v>13</v>
      </c>
      <c r="F42" s="22"/>
      <c r="G42" s="22"/>
      <c r="H42" s="22"/>
      <c r="I42" s="48">
        <v>0.2223</v>
      </c>
      <c r="J42" s="70"/>
    </row>
    <row r="43" spans="1:10" s="4" customFormat="1" ht="17.25" customHeight="1" thickBot="1" x14ac:dyDescent="0.25">
      <c r="A43" s="23" t="s">
        <v>67</v>
      </c>
      <c r="B43" s="24" t="s">
        <v>49</v>
      </c>
      <c r="C43" s="24" t="s">
        <v>45</v>
      </c>
      <c r="D43" s="70"/>
      <c r="E43" s="34" t="s">
        <v>14</v>
      </c>
      <c r="F43" s="26"/>
      <c r="G43" s="26"/>
      <c r="H43" s="26"/>
      <c r="I43" s="68">
        <v>9.3420000000000003E-2</v>
      </c>
      <c r="J43" s="70"/>
    </row>
    <row r="44" spans="1:10" s="4" customFormat="1" ht="17.25" customHeight="1" x14ac:dyDescent="0.2">
      <c r="A44" s="20" t="s">
        <v>64</v>
      </c>
      <c r="B44" s="21" t="s">
        <v>46</v>
      </c>
      <c r="C44" s="21" t="s">
        <v>45</v>
      </c>
      <c r="D44" s="70"/>
    </row>
    <row r="45" spans="1:10" s="5" customFormat="1" ht="12" x14ac:dyDescent="0.2"/>
    <row r="46" spans="1:10" s="4" customFormat="1" ht="17.25" customHeight="1" x14ac:dyDescent="0.2">
      <c r="A46" s="35" t="s">
        <v>16</v>
      </c>
      <c r="B46" s="36"/>
      <c r="C46" s="36"/>
      <c r="D46" s="36"/>
    </row>
    <row r="47" spans="1:10" s="19" customFormat="1" ht="17.25" customHeight="1" x14ac:dyDescent="0.2">
      <c r="A47" s="59"/>
      <c r="B47" s="59"/>
      <c r="C47" s="59"/>
      <c r="D47" s="60" t="s">
        <v>15</v>
      </c>
      <c r="E47" s="59"/>
    </row>
    <row r="48" spans="1:10" s="4" customFormat="1" ht="17.25" customHeight="1" x14ac:dyDescent="0.2">
      <c r="A48" s="14" t="s">
        <v>17</v>
      </c>
      <c r="B48" s="22"/>
      <c r="C48" s="22"/>
      <c r="D48" s="48">
        <v>0.15423999999999999</v>
      </c>
      <c r="E48" s="70"/>
    </row>
    <row r="49" spans="1:9" s="4" customFormat="1" ht="17.25" customHeight="1" x14ac:dyDescent="0.2">
      <c r="A49" s="7" t="s">
        <v>18</v>
      </c>
      <c r="D49" s="67">
        <v>5.3659999999999999E-2</v>
      </c>
      <c r="E49" s="70"/>
    </row>
    <row r="50" spans="1:9" s="4" customFormat="1" ht="17.25" customHeight="1" x14ac:dyDescent="0.2">
      <c r="A50" s="14" t="s">
        <v>53</v>
      </c>
      <c r="B50" s="22"/>
      <c r="C50" s="22"/>
      <c r="D50" s="48">
        <v>0.28613</v>
      </c>
      <c r="E50" s="70"/>
    </row>
    <row r="51" spans="1:9" s="4" customFormat="1" ht="17.25" customHeight="1" x14ac:dyDescent="0.2">
      <c r="A51" s="7" t="s">
        <v>19</v>
      </c>
      <c r="D51" s="67">
        <v>0.24962000000000001</v>
      </c>
      <c r="E51" s="70"/>
    </row>
    <row r="52" spans="1:9" s="4" customFormat="1" ht="17.25" customHeight="1" x14ac:dyDescent="0.2">
      <c r="A52" s="14" t="s">
        <v>20</v>
      </c>
      <c r="B52" s="22"/>
      <c r="C52" s="22"/>
      <c r="D52" s="48">
        <v>0.13388</v>
      </c>
      <c r="E52" s="70"/>
    </row>
    <row r="53" spans="1:9" s="4" customFormat="1" ht="17.25" customHeight="1" x14ac:dyDescent="0.2">
      <c r="A53" s="7" t="s">
        <v>12</v>
      </c>
      <c r="D53" s="67">
        <v>1.2800000000000001E-2</v>
      </c>
      <c r="E53" s="70"/>
    </row>
    <row r="54" spans="1:9" s="4" customFormat="1" ht="17.25" customHeight="1" x14ac:dyDescent="0.2">
      <c r="A54" s="14" t="s">
        <v>21</v>
      </c>
      <c r="B54" s="22"/>
      <c r="C54" s="22"/>
      <c r="D54" s="48">
        <v>2.1900000000000001E-3</v>
      </c>
      <c r="E54" s="70"/>
    </row>
    <row r="55" spans="1:9" s="4" customFormat="1" ht="17.25" customHeight="1" thickBot="1" x14ac:dyDescent="0.25">
      <c r="A55" s="39" t="s">
        <v>14</v>
      </c>
      <c r="B55" s="26"/>
      <c r="C55" s="26"/>
      <c r="D55" s="68">
        <v>0.10747</v>
      </c>
      <c r="E55" s="70"/>
    </row>
    <row r="56" spans="1:9" s="5" customFormat="1" ht="12" x14ac:dyDescent="0.2">
      <c r="A56" s="38"/>
      <c r="B56" s="38"/>
      <c r="C56" s="38"/>
      <c r="D56" s="38"/>
      <c r="E56" s="38"/>
      <c r="F56" s="38"/>
      <c r="G56" s="38"/>
      <c r="H56" s="38"/>
      <c r="I56" s="38"/>
    </row>
    <row r="57" spans="1:9" s="27" customFormat="1" ht="175.5" customHeight="1" x14ac:dyDescent="0.2">
      <c r="A57" s="147" t="s">
        <v>68</v>
      </c>
      <c r="B57" s="147"/>
      <c r="C57" s="147"/>
      <c r="D57" s="147"/>
      <c r="E57" s="147"/>
      <c r="F57" s="147"/>
      <c r="G57" s="147"/>
      <c r="H57" s="147"/>
      <c r="I57" s="147"/>
    </row>
    <row r="58" spans="1:9" s="2" customFormat="1" ht="11.25" x14ac:dyDescent="0.2">
      <c r="A58" s="3" t="s">
        <v>5</v>
      </c>
      <c r="B58" s="65">
        <v>42004</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28"/>
  <dimension ref="A1:L66"/>
  <sheetViews>
    <sheetView showGridLines="0" zoomScaleNormal="100" workbookViewId="0">
      <selection activeCell="E9" sqref="E9"/>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42124</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66">
        <v>27690739808.950001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1.7299999999999999E-2</v>
      </c>
    </row>
    <row r="17" spans="1:7" s="7" customFormat="1" ht="17.25" customHeight="1" x14ac:dyDescent="0.2">
      <c r="A17" s="13" t="s">
        <v>22</v>
      </c>
      <c r="B17" s="13"/>
      <c r="C17" s="14"/>
      <c r="D17" s="14"/>
      <c r="E17" s="14"/>
      <c r="F17" s="14"/>
      <c r="G17" s="15">
        <f>G16-0.33%</f>
        <v>1.3999999999999999E-2</v>
      </c>
    </row>
    <row r="18" spans="1:7" s="7" customFormat="1" ht="17.25" customHeight="1" x14ac:dyDescent="0.2">
      <c r="A18" s="16" t="s">
        <v>25</v>
      </c>
      <c r="B18" s="16"/>
      <c r="G18" s="8">
        <f>G16-0.23%</f>
        <v>1.4999999999999999E-2</v>
      </c>
    </row>
    <row r="19" spans="1:7" s="7" customFormat="1" ht="17.25" customHeight="1" x14ac:dyDescent="0.2">
      <c r="A19" s="13" t="s">
        <v>26</v>
      </c>
      <c r="B19" s="13"/>
      <c r="C19" s="14"/>
      <c r="D19" s="14"/>
      <c r="E19" s="14"/>
      <c r="F19" s="14"/>
      <c r="G19" s="15">
        <f>G16-0.53%</f>
        <v>1.2E-2</v>
      </c>
    </row>
    <row r="20" spans="1:7" s="7" customFormat="1" ht="17.25" customHeight="1" x14ac:dyDescent="0.2">
      <c r="A20" s="16" t="s">
        <v>27</v>
      </c>
      <c r="B20" s="16"/>
      <c r="G20" s="8">
        <f>G16-0.88%</f>
        <v>8.4999999999999989E-3</v>
      </c>
    </row>
    <row r="21" spans="1:7" s="7" customFormat="1" ht="17.25" customHeight="1" x14ac:dyDescent="0.2">
      <c r="A21" s="13" t="s">
        <v>34</v>
      </c>
      <c r="B21" s="13"/>
      <c r="C21" s="14"/>
      <c r="D21" s="14"/>
      <c r="E21" s="14"/>
      <c r="F21" s="14"/>
      <c r="G21" s="15">
        <f>G16-0.63%</f>
        <v>1.0999999999999999E-2</v>
      </c>
    </row>
    <row r="22" spans="1:7" s="7" customFormat="1" ht="17.25" customHeight="1" x14ac:dyDescent="0.2">
      <c r="A22" s="16" t="s">
        <v>33</v>
      </c>
      <c r="B22" s="16"/>
      <c r="G22" s="8">
        <f>G16-0.83%</f>
        <v>8.9999999999999993E-3</v>
      </c>
    </row>
    <row r="23" spans="1:7" s="7" customFormat="1" ht="17.25" customHeight="1" x14ac:dyDescent="0.2">
      <c r="A23" s="13" t="s">
        <v>28</v>
      </c>
      <c r="B23" s="13"/>
      <c r="C23" s="14"/>
      <c r="D23" s="14"/>
      <c r="E23" s="14"/>
      <c r="F23" s="14"/>
      <c r="G23" s="15">
        <f>G16-0.58%</f>
        <v>1.15E-2</v>
      </c>
    </row>
    <row r="24" spans="1:7" s="7" customFormat="1" ht="17.25" customHeight="1" x14ac:dyDescent="0.2">
      <c r="A24" s="16" t="s">
        <v>29</v>
      </c>
      <c r="B24" s="16"/>
      <c r="G24" s="8">
        <f>G16-1.13%</f>
        <v>6.0000000000000001E-3</v>
      </c>
    </row>
    <row r="25" spans="1:7" s="7" customFormat="1" ht="17.25" customHeight="1" x14ac:dyDescent="0.2">
      <c r="A25" s="13" t="s">
        <v>35</v>
      </c>
      <c r="B25" s="13"/>
      <c r="C25" s="14"/>
      <c r="D25" s="14"/>
      <c r="E25" s="14"/>
      <c r="F25" s="14"/>
      <c r="G25" s="15">
        <f>G16-0.48%</f>
        <v>1.2500000000000001E-2</v>
      </c>
    </row>
    <row r="26" spans="1:7" s="7" customFormat="1" ht="17.25" customHeight="1" x14ac:dyDescent="0.2">
      <c r="A26" s="16" t="s">
        <v>31</v>
      </c>
      <c r="B26" s="16"/>
      <c r="G26" s="8">
        <f>G16-0.28%</f>
        <v>1.4499999999999999E-2</v>
      </c>
    </row>
    <row r="27" spans="1:7" s="7" customFormat="1" ht="17.25" customHeight="1" x14ac:dyDescent="0.2">
      <c r="A27" s="13" t="s">
        <v>36</v>
      </c>
      <c r="B27" s="13"/>
      <c r="C27" s="14"/>
      <c r="D27" s="14"/>
      <c r="E27" s="14"/>
      <c r="F27" s="14"/>
      <c r="G27" s="15">
        <f>G16-0.63%</f>
        <v>1.0999999999999999E-2</v>
      </c>
    </row>
    <row r="28" spans="1:7" s="7" customFormat="1" ht="17.25" customHeight="1" x14ac:dyDescent="0.2">
      <c r="A28" s="16" t="s">
        <v>37</v>
      </c>
      <c r="B28" s="16"/>
      <c r="G28" s="8">
        <f>G16-0.88%</f>
        <v>8.4999999999999989E-3</v>
      </c>
    </row>
    <row r="29" spans="1:7" s="7" customFormat="1" ht="17.25" customHeight="1" x14ac:dyDescent="0.2">
      <c r="A29" s="13" t="s">
        <v>38</v>
      </c>
      <c r="B29" s="13"/>
      <c r="C29" s="14"/>
      <c r="D29" s="14"/>
      <c r="E29" s="14"/>
      <c r="F29" s="14"/>
      <c r="G29" s="15">
        <f>G16-1.13%</f>
        <v>6.0000000000000001E-3</v>
      </c>
    </row>
    <row r="30" spans="1:7" s="7" customFormat="1" ht="17.25" customHeight="1" x14ac:dyDescent="0.2">
      <c r="A30" s="16" t="s">
        <v>32</v>
      </c>
      <c r="B30" s="16"/>
      <c r="G30" s="8">
        <f>G16-0.43%</f>
        <v>1.2999999999999999E-2</v>
      </c>
    </row>
    <row r="31" spans="1:7" s="7" customFormat="1" ht="17.25" customHeight="1" x14ac:dyDescent="0.2">
      <c r="A31" s="13" t="s">
        <v>70</v>
      </c>
      <c r="B31" s="13"/>
      <c r="C31" s="14"/>
      <c r="D31" s="14"/>
      <c r="E31" s="14"/>
      <c r="F31" s="14"/>
      <c r="G31" s="15">
        <f>G16-0.03%</f>
        <v>1.6999999999999998E-2</v>
      </c>
    </row>
    <row r="32" spans="1:7" s="7" customFormat="1" ht="17.25" customHeight="1" x14ac:dyDescent="0.2">
      <c r="A32" s="9" t="s">
        <v>54</v>
      </c>
      <c r="B32" s="9"/>
      <c r="C32" s="9"/>
      <c r="D32" s="9"/>
      <c r="E32" s="9"/>
      <c r="F32" s="9"/>
      <c r="G32" s="64">
        <v>2.5499999999999998</v>
      </c>
    </row>
    <row r="33" spans="1:9" s="7" customFormat="1" ht="17.25" customHeight="1" x14ac:dyDescent="0.2">
      <c r="A33" s="9" t="s">
        <v>42</v>
      </c>
      <c r="B33" s="9"/>
      <c r="C33" s="9"/>
      <c r="D33" s="9"/>
      <c r="E33" s="9"/>
      <c r="F33" s="9"/>
      <c r="G33" s="9">
        <v>12</v>
      </c>
    </row>
    <row r="34" spans="1:9" s="7" customFormat="1" ht="17.25" customHeight="1" x14ac:dyDescent="0.2">
      <c r="A34" s="9" t="s">
        <v>3</v>
      </c>
      <c r="B34" s="9"/>
      <c r="C34" s="9"/>
      <c r="D34" s="9"/>
      <c r="E34" s="9"/>
      <c r="F34" s="9"/>
      <c r="G34" s="55">
        <v>5668</v>
      </c>
    </row>
    <row r="35" spans="1:9" s="7" customFormat="1" ht="17.25" customHeight="1" x14ac:dyDescent="0.2">
      <c r="A35" s="9" t="s">
        <v>4</v>
      </c>
      <c r="B35" s="9"/>
      <c r="C35" s="9"/>
      <c r="D35" s="9"/>
      <c r="E35" s="9"/>
      <c r="F35" s="9"/>
      <c r="G35" s="54">
        <v>1.0179</v>
      </c>
    </row>
    <row r="36" spans="1:9" s="7" customFormat="1" ht="17.25" customHeight="1" thickBot="1" x14ac:dyDescent="0.25">
      <c r="A36" s="31" t="s">
        <v>24</v>
      </c>
      <c r="B36" s="31"/>
      <c r="C36" s="31"/>
      <c r="D36" s="31"/>
      <c r="E36" s="31"/>
      <c r="F36" s="31"/>
      <c r="G36" s="69">
        <v>0.48665000000000003</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62" t="s">
        <v>7</v>
      </c>
      <c r="B39" s="18" t="s">
        <v>8</v>
      </c>
      <c r="C39" s="37" t="s">
        <v>9</v>
      </c>
      <c r="D39" s="59"/>
      <c r="E39" s="59"/>
      <c r="F39" s="59"/>
      <c r="G39" s="59"/>
      <c r="H39" s="59"/>
      <c r="I39" s="61" t="s">
        <v>15</v>
      </c>
    </row>
    <row r="40" spans="1:9" s="4" customFormat="1" ht="17.25" customHeight="1" x14ac:dyDescent="0.2">
      <c r="A40" s="20" t="s">
        <v>69</v>
      </c>
      <c r="B40" s="21" t="s">
        <v>49</v>
      </c>
      <c r="C40" s="21" t="s">
        <v>45</v>
      </c>
      <c r="E40" s="20" t="s">
        <v>11</v>
      </c>
      <c r="F40" s="22"/>
      <c r="G40" s="22"/>
      <c r="H40" s="22"/>
      <c r="I40" s="48">
        <v>0.66459999999999997</v>
      </c>
    </row>
    <row r="41" spans="1:9" s="4" customFormat="1" ht="17.25" customHeight="1" x14ac:dyDescent="0.2">
      <c r="A41" s="23" t="s">
        <v>47</v>
      </c>
      <c r="B41" s="24" t="s">
        <v>46</v>
      </c>
      <c r="C41" s="24" t="s">
        <v>45</v>
      </c>
      <c r="E41" s="6" t="s">
        <v>12</v>
      </c>
      <c r="I41" s="67">
        <v>1.2999999999999999E-2</v>
      </c>
    </row>
    <row r="42" spans="1:9" s="4" customFormat="1" ht="17.25" customHeight="1" x14ac:dyDescent="0.2">
      <c r="A42" s="20" t="s">
        <v>52</v>
      </c>
      <c r="B42" s="21" t="s">
        <v>44</v>
      </c>
      <c r="C42" s="21" t="s">
        <v>51</v>
      </c>
      <c r="E42" s="20" t="s">
        <v>13</v>
      </c>
      <c r="F42" s="22"/>
      <c r="G42" s="22"/>
      <c r="H42" s="22"/>
      <c r="I42" s="48">
        <v>0.2208</v>
      </c>
    </row>
    <row r="43" spans="1:9" s="4" customFormat="1" ht="17.25" customHeight="1" thickBot="1" x14ac:dyDescent="0.25">
      <c r="A43" s="23" t="s">
        <v>67</v>
      </c>
      <c r="B43" s="24" t="s">
        <v>49</v>
      </c>
      <c r="C43" s="24" t="s">
        <v>45</v>
      </c>
      <c r="E43" s="34" t="s">
        <v>14</v>
      </c>
      <c r="F43" s="26"/>
      <c r="G43" s="26"/>
      <c r="H43" s="26"/>
      <c r="I43" s="68">
        <v>0.1016</v>
      </c>
    </row>
    <row r="44" spans="1:9" s="4" customFormat="1" ht="17.25" customHeight="1" x14ac:dyDescent="0.2">
      <c r="A44" s="20" t="s">
        <v>64</v>
      </c>
      <c r="B44" s="21" t="s">
        <v>46</v>
      </c>
      <c r="C44" s="21" t="s">
        <v>45</v>
      </c>
    </row>
    <row r="45" spans="1:9" s="5" customFormat="1" ht="12" x14ac:dyDescent="0.2"/>
    <row r="46" spans="1:9" s="4" customFormat="1" ht="17.25" customHeight="1" x14ac:dyDescent="0.2">
      <c r="A46" s="35" t="s">
        <v>16</v>
      </c>
      <c r="B46" s="36"/>
      <c r="C46" s="36"/>
      <c r="D46" s="36"/>
    </row>
    <row r="47" spans="1:9" s="19" customFormat="1" ht="17.25" customHeight="1" x14ac:dyDescent="0.2">
      <c r="A47" s="59"/>
      <c r="B47" s="59"/>
      <c r="C47" s="59"/>
      <c r="D47" s="60" t="s">
        <v>15</v>
      </c>
    </row>
    <row r="48" spans="1:9" s="4" customFormat="1" ht="17.25" customHeight="1" x14ac:dyDescent="0.2">
      <c r="A48" s="14" t="s">
        <v>17</v>
      </c>
      <c r="B48" s="22"/>
      <c r="C48" s="22"/>
      <c r="D48" s="48">
        <v>0.16592599999999999</v>
      </c>
      <c r="E48" s="70"/>
    </row>
    <row r="49" spans="1:9" s="4" customFormat="1" ht="17.25" customHeight="1" x14ac:dyDescent="0.2">
      <c r="A49" s="7" t="s">
        <v>18</v>
      </c>
      <c r="D49" s="67">
        <v>5.3157999999999997E-2</v>
      </c>
      <c r="E49" s="70"/>
    </row>
    <row r="50" spans="1:9" s="4" customFormat="1" ht="17.25" customHeight="1" x14ac:dyDescent="0.2">
      <c r="A50" s="14" t="s">
        <v>53</v>
      </c>
      <c r="B50" s="22"/>
      <c r="C50" s="22"/>
      <c r="D50" s="48">
        <v>0.26711000000000001</v>
      </c>
      <c r="E50" s="70"/>
    </row>
    <row r="51" spans="1:9" s="4" customFormat="1" ht="17.25" customHeight="1" x14ac:dyDescent="0.2">
      <c r="A51" s="7" t="s">
        <v>19</v>
      </c>
      <c r="D51" s="67">
        <v>0.24810199999999999</v>
      </c>
      <c r="E51" s="70"/>
    </row>
    <row r="52" spans="1:9" s="4" customFormat="1" ht="17.25" customHeight="1" x14ac:dyDescent="0.2">
      <c r="A52" s="14" t="s">
        <v>20</v>
      </c>
      <c r="B52" s="22"/>
      <c r="C52" s="22"/>
      <c r="D52" s="48">
        <v>0.13386999999999999</v>
      </c>
      <c r="E52" s="70"/>
    </row>
    <row r="53" spans="1:9" s="4" customFormat="1" ht="17.25" customHeight="1" x14ac:dyDescent="0.2">
      <c r="A53" s="7" t="s">
        <v>12</v>
      </c>
      <c r="D53" s="67">
        <v>1.2807000000000001E-2</v>
      </c>
      <c r="E53" s="70"/>
    </row>
    <row r="54" spans="1:9" s="4" customFormat="1" ht="17.25" customHeight="1" x14ac:dyDescent="0.2">
      <c r="A54" s="14" t="s">
        <v>21</v>
      </c>
      <c r="B54" s="22"/>
      <c r="C54" s="22"/>
      <c r="D54" s="48">
        <v>2.1749999999999999E-3</v>
      </c>
      <c r="E54" s="70"/>
    </row>
    <row r="55" spans="1:9" s="4" customFormat="1" ht="17.25" customHeight="1" thickBot="1" x14ac:dyDescent="0.25">
      <c r="A55" s="39" t="s">
        <v>14</v>
      </c>
      <c r="B55" s="26"/>
      <c r="C55" s="26"/>
      <c r="D55" s="68">
        <v>0.116665</v>
      </c>
      <c r="E55" s="70"/>
    </row>
    <row r="56" spans="1:9" s="5" customFormat="1" ht="12" x14ac:dyDescent="0.2">
      <c r="A56" s="38"/>
      <c r="B56" s="38"/>
      <c r="C56" s="38"/>
      <c r="D56" s="38"/>
      <c r="E56" s="38"/>
      <c r="F56" s="38"/>
      <c r="G56" s="38"/>
      <c r="H56" s="38"/>
      <c r="I56" s="38"/>
    </row>
    <row r="57" spans="1:9" s="27" customFormat="1" ht="175.5" customHeight="1" x14ac:dyDescent="0.2">
      <c r="A57" s="147" t="s">
        <v>68</v>
      </c>
      <c r="B57" s="147"/>
      <c r="C57" s="147"/>
      <c r="D57" s="147"/>
      <c r="E57" s="147"/>
      <c r="F57" s="147"/>
      <c r="G57" s="147"/>
      <c r="H57" s="147"/>
      <c r="I57" s="147"/>
    </row>
    <row r="58" spans="1:9" s="2" customFormat="1" ht="11.25" x14ac:dyDescent="0.2">
      <c r="A58" s="3" t="s">
        <v>5</v>
      </c>
      <c r="B58" s="65">
        <v>42004</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29"/>
  <dimension ref="A1:L66"/>
  <sheetViews>
    <sheetView showGridLines="0" topLeftCell="A10" zoomScaleNormal="100" workbookViewId="0">
      <selection activeCell="I30" sqref="I30"/>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42094</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66">
        <v>27865976807.23</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1.7100000000000001E-2</v>
      </c>
    </row>
    <row r="17" spans="1:7" s="7" customFormat="1" ht="17.25" customHeight="1" x14ac:dyDescent="0.2">
      <c r="A17" s="13" t="s">
        <v>22</v>
      </c>
      <c r="B17" s="13"/>
      <c r="C17" s="14"/>
      <c r="D17" s="14"/>
      <c r="E17" s="14"/>
      <c r="F17" s="14"/>
      <c r="G17" s="15">
        <f>G16-0.33%</f>
        <v>1.38E-2</v>
      </c>
    </row>
    <row r="18" spans="1:7" s="7" customFormat="1" ht="17.25" customHeight="1" x14ac:dyDescent="0.2">
      <c r="A18" s="16" t="s">
        <v>25</v>
      </c>
      <c r="B18" s="16"/>
      <c r="G18" s="8">
        <f>G16-0.23%</f>
        <v>1.4800000000000001E-2</v>
      </c>
    </row>
    <row r="19" spans="1:7" s="7" customFormat="1" ht="17.25" customHeight="1" x14ac:dyDescent="0.2">
      <c r="A19" s="13" t="s">
        <v>26</v>
      </c>
      <c r="B19" s="13"/>
      <c r="C19" s="14"/>
      <c r="D19" s="14"/>
      <c r="E19" s="14"/>
      <c r="F19" s="14"/>
      <c r="G19" s="15">
        <f>G16-0.53%</f>
        <v>1.1800000000000001E-2</v>
      </c>
    </row>
    <row r="20" spans="1:7" s="7" customFormat="1" ht="17.25" customHeight="1" x14ac:dyDescent="0.2">
      <c r="A20" s="16" t="s">
        <v>27</v>
      </c>
      <c r="B20" s="16"/>
      <c r="G20" s="8">
        <f>G16-0.88%</f>
        <v>8.3000000000000001E-3</v>
      </c>
    </row>
    <row r="21" spans="1:7" s="7" customFormat="1" ht="17.25" customHeight="1" x14ac:dyDescent="0.2">
      <c r="A21" s="13" t="s">
        <v>34</v>
      </c>
      <c r="B21" s="13"/>
      <c r="C21" s="14"/>
      <c r="D21" s="14"/>
      <c r="E21" s="14"/>
      <c r="F21" s="14"/>
      <c r="G21" s="15">
        <f>G16-0.63%</f>
        <v>1.0800000000000001E-2</v>
      </c>
    </row>
    <row r="22" spans="1:7" s="7" customFormat="1" ht="17.25" customHeight="1" x14ac:dyDescent="0.2">
      <c r="A22" s="16" t="s">
        <v>33</v>
      </c>
      <c r="B22" s="16"/>
      <c r="G22" s="8">
        <f>G16-0.83%</f>
        <v>8.8000000000000005E-3</v>
      </c>
    </row>
    <row r="23" spans="1:7" s="7" customFormat="1" ht="17.25" customHeight="1" x14ac:dyDescent="0.2">
      <c r="A23" s="13" t="s">
        <v>28</v>
      </c>
      <c r="B23" s="13"/>
      <c r="C23" s="14"/>
      <c r="D23" s="14"/>
      <c r="E23" s="14"/>
      <c r="F23" s="14"/>
      <c r="G23" s="15">
        <f>G16-0.58%</f>
        <v>1.1300000000000001E-2</v>
      </c>
    </row>
    <row r="24" spans="1:7" s="7" customFormat="1" ht="17.25" customHeight="1" x14ac:dyDescent="0.2">
      <c r="A24" s="16" t="s">
        <v>29</v>
      </c>
      <c r="B24" s="16"/>
      <c r="G24" s="8">
        <f>G16-1.13%</f>
        <v>5.8000000000000013E-3</v>
      </c>
    </row>
    <row r="25" spans="1:7" s="7" customFormat="1" ht="17.25" customHeight="1" x14ac:dyDescent="0.2">
      <c r="A25" s="13" t="s">
        <v>35</v>
      </c>
      <c r="B25" s="13"/>
      <c r="C25" s="14"/>
      <c r="D25" s="14"/>
      <c r="E25" s="14"/>
      <c r="F25" s="14"/>
      <c r="G25" s="15">
        <f>G16-0.48%</f>
        <v>1.2300000000000002E-2</v>
      </c>
    </row>
    <row r="26" spans="1:7" s="7" customFormat="1" ht="17.25" customHeight="1" x14ac:dyDescent="0.2">
      <c r="A26" s="16" t="s">
        <v>31</v>
      </c>
      <c r="B26" s="16"/>
      <c r="G26" s="8">
        <f>G16-0.28%</f>
        <v>1.43E-2</v>
      </c>
    </row>
    <row r="27" spans="1:7" s="7" customFormat="1" ht="17.25" customHeight="1" x14ac:dyDescent="0.2">
      <c r="A27" s="13" t="s">
        <v>36</v>
      </c>
      <c r="B27" s="13"/>
      <c r="C27" s="14"/>
      <c r="D27" s="14"/>
      <c r="E27" s="14"/>
      <c r="F27" s="14"/>
      <c r="G27" s="15">
        <f>G16-0.63%</f>
        <v>1.0800000000000001E-2</v>
      </c>
    </row>
    <row r="28" spans="1:7" s="7" customFormat="1" ht="17.25" customHeight="1" x14ac:dyDescent="0.2">
      <c r="A28" s="16" t="s">
        <v>37</v>
      </c>
      <c r="B28" s="16"/>
      <c r="G28" s="8">
        <f>G16-0.88%</f>
        <v>8.3000000000000001E-3</v>
      </c>
    </row>
    <row r="29" spans="1:7" s="7" customFormat="1" ht="17.25" customHeight="1" x14ac:dyDescent="0.2">
      <c r="A29" s="13" t="s">
        <v>38</v>
      </c>
      <c r="B29" s="13"/>
      <c r="C29" s="14"/>
      <c r="D29" s="14"/>
      <c r="E29" s="14"/>
      <c r="F29" s="14"/>
      <c r="G29" s="15">
        <f>G16-1.13%</f>
        <v>5.8000000000000013E-3</v>
      </c>
    </row>
    <row r="30" spans="1:7" s="7" customFormat="1" ht="17.25" customHeight="1" x14ac:dyDescent="0.2">
      <c r="A30" s="16" t="s">
        <v>32</v>
      </c>
      <c r="B30" s="16"/>
      <c r="G30" s="8">
        <f>G16-0.43%</f>
        <v>1.2800000000000001E-2</v>
      </c>
    </row>
    <row r="31" spans="1:7" s="7" customFormat="1" ht="17.25" customHeight="1" x14ac:dyDescent="0.2">
      <c r="A31" s="13" t="s">
        <v>70</v>
      </c>
      <c r="B31" s="13"/>
      <c r="C31" s="14"/>
      <c r="D31" s="14"/>
      <c r="E31" s="14"/>
      <c r="F31" s="14"/>
      <c r="G31" s="15">
        <f>G16-0.03%</f>
        <v>1.6799999999999999E-2</v>
      </c>
    </row>
    <row r="32" spans="1:7" s="7" customFormat="1" ht="17.25" customHeight="1" x14ac:dyDescent="0.2">
      <c r="A32" s="9" t="s">
        <v>54</v>
      </c>
      <c r="B32" s="9"/>
      <c r="C32" s="9"/>
      <c r="D32" s="9"/>
      <c r="E32" s="9"/>
      <c r="F32" s="9"/>
      <c r="G32" s="64">
        <v>2.5</v>
      </c>
    </row>
    <row r="33" spans="1:9" s="7" customFormat="1" ht="17.25" customHeight="1" x14ac:dyDescent="0.2">
      <c r="A33" s="9" t="s">
        <v>42</v>
      </c>
      <c r="B33" s="9"/>
      <c r="C33" s="9"/>
      <c r="D33" s="9"/>
      <c r="E33" s="9"/>
      <c r="F33" s="9"/>
      <c r="G33" s="9">
        <v>12</v>
      </c>
    </row>
    <row r="34" spans="1:9" s="7" customFormat="1" ht="17.25" customHeight="1" x14ac:dyDescent="0.2">
      <c r="A34" s="9" t="s">
        <v>3</v>
      </c>
      <c r="B34" s="9"/>
      <c r="C34" s="9"/>
      <c r="D34" s="9"/>
      <c r="E34" s="9"/>
      <c r="F34" s="9"/>
      <c r="G34" s="55">
        <v>5643</v>
      </c>
    </row>
    <row r="35" spans="1:9" s="7" customFormat="1" ht="17.25" customHeight="1" x14ac:dyDescent="0.2">
      <c r="A35" s="9" t="s">
        <v>4</v>
      </c>
      <c r="B35" s="9"/>
      <c r="C35" s="9"/>
      <c r="D35" s="9"/>
      <c r="E35" s="9"/>
      <c r="F35" s="9"/>
      <c r="G35" s="54">
        <v>1.0190999999999999</v>
      </c>
    </row>
    <row r="36" spans="1:9" s="7" customFormat="1" ht="17.25" customHeight="1" thickBot="1" x14ac:dyDescent="0.25">
      <c r="A36" s="31" t="s">
        <v>24</v>
      </c>
      <c r="B36" s="31"/>
      <c r="C36" s="31"/>
      <c r="D36" s="31"/>
      <c r="E36" s="31"/>
      <c r="F36" s="31"/>
      <c r="G36" s="69">
        <v>0.48665000000000003</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62" t="s">
        <v>7</v>
      </c>
      <c r="B39" s="18" t="s">
        <v>8</v>
      </c>
      <c r="C39" s="37" t="s">
        <v>9</v>
      </c>
      <c r="D39" s="59"/>
      <c r="E39" s="59"/>
      <c r="F39" s="59"/>
      <c r="G39" s="59"/>
      <c r="H39" s="59"/>
      <c r="I39" s="61" t="s">
        <v>15</v>
      </c>
    </row>
    <row r="40" spans="1:9" s="4" customFormat="1" ht="17.25" customHeight="1" x14ac:dyDescent="0.2">
      <c r="A40" s="20" t="s">
        <v>69</v>
      </c>
      <c r="B40" s="21" t="s">
        <v>49</v>
      </c>
      <c r="C40" s="21" t="s">
        <v>45</v>
      </c>
      <c r="E40" s="20" t="s">
        <v>11</v>
      </c>
      <c r="F40" s="22"/>
      <c r="G40" s="22"/>
      <c r="H40" s="22"/>
      <c r="I40" s="48">
        <v>0.65931700000000004</v>
      </c>
    </row>
    <row r="41" spans="1:9" s="4" customFormat="1" ht="17.25" customHeight="1" x14ac:dyDescent="0.2">
      <c r="A41" s="23" t="s">
        <v>47</v>
      </c>
      <c r="B41" s="24" t="s">
        <v>46</v>
      </c>
      <c r="C41" s="24" t="s">
        <v>45</v>
      </c>
      <c r="E41" s="6" t="s">
        <v>12</v>
      </c>
      <c r="I41" s="67">
        <v>1.2942199999999999E-2</v>
      </c>
    </row>
    <row r="42" spans="1:9" s="4" customFormat="1" ht="17.25" customHeight="1" x14ac:dyDescent="0.2">
      <c r="A42" s="20" t="s">
        <v>52</v>
      </c>
      <c r="B42" s="21" t="s">
        <v>44</v>
      </c>
      <c r="C42" s="21" t="s">
        <v>51</v>
      </c>
      <c r="E42" s="20" t="s">
        <v>13</v>
      </c>
      <c r="F42" s="22"/>
      <c r="G42" s="22"/>
      <c r="H42" s="22"/>
      <c r="I42" s="48">
        <v>0.21903800000000001</v>
      </c>
    </row>
    <row r="43" spans="1:9" s="4" customFormat="1" ht="17.25" customHeight="1" thickBot="1" x14ac:dyDescent="0.25">
      <c r="A43" s="23" t="s">
        <v>67</v>
      </c>
      <c r="B43" s="24" t="s">
        <v>49</v>
      </c>
      <c r="C43" s="24" t="s">
        <v>45</v>
      </c>
      <c r="E43" s="34" t="s">
        <v>14</v>
      </c>
      <c r="F43" s="26"/>
      <c r="G43" s="26"/>
      <c r="H43" s="26"/>
      <c r="I43" s="68">
        <v>0.10870299999999999</v>
      </c>
    </row>
    <row r="44" spans="1:9" s="4" customFormat="1" ht="17.25" customHeight="1" x14ac:dyDescent="0.2">
      <c r="A44" s="20" t="s">
        <v>64</v>
      </c>
      <c r="B44" s="21" t="s">
        <v>46</v>
      </c>
      <c r="C44" s="21" t="s">
        <v>45</v>
      </c>
    </row>
    <row r="45" spans="1:9" s="5" customFormat="1" ht="12" x14ac:dyDescent="0.2"/>
    <row r="46" spans="1:9" s="4" customFormat="1" ht="17.25" customHeight="1" x14ac:dyDescent="0.2">
      <c r="A46" s="35" t="s">
        <v>16</v>
      </c>
      <c r="B46" s="36"/>
      <c r="C46" s="36"/>
      <c r="D46" s="36"/>
    </row>
    <row r="47" spans="1:9" s="19" customFormat="1" ht="17.25" customHeight="1" x14ac:dyDescent="0.2">
      <c r="A47" s="59"/>
      <c r="B47" s="59"/>
      <c r="C47" s="59"/>
      <c r="D47" s="60" t="s">
        <v>15</v>
      </c>
    </row>
    <row r="48" spans="1:9" s="4" customFormat="1" ht="17.25" customHeight="1" x14ac:dyDescent="0.2">
      <c r="A48" s="14" t="s">
        <v>17</v>
      </c>
      <c r="B48" s="22"/>
      <c r="C48" s="22"/>
      <c r="D48" s="48">
        <v>0.1643</v>
      </c>
      <c r="E48" s="70"/>
    </row>
    <row r="49" spans="1:9" s="4" customFormat="1" ht="17.25" customHeight="1" x14ac:dyDescent="0.2">
      <c r="A49" s="7" t="s">
        <v>18</v>
      </c>
      <c r="D49" s="67">
        <v>5.3999999999999999E-2</v>
      </c>
      <c r="E49" s="70"/>
    </row>
    <row r="50" spans="1:9" s="4" customFormat="1" ht="17.25" customHeight="1" x14ac:dyDescent="0.2">
      <c r="A50" s="14" t="s">
        <v>53</v>
      </c>
      <c r="B50" s="22"/>
      <c r="C50" s="22"/>
      <c r="D50" s="48">
        <v>0.27300000000000002</v>
      </c>
      <c r="E50" s="70"/>
    </row>
    <row r="51" spans="1:9" s="4" customFormat="1" ht="17.25" customHeight="1" x14ac:dyDescent="0.2">
      <c r="A51" s="7" t="s">
        <v>19</v>
      </c>
      <c r="D51" s="67">
        <v>0.2429</v>
      </c>
      <c r="E51" s="70"/>
    </row>
    <row r="52" spans="1:9" s="4" customFormat="1" ht="17.25" customHeight="1" x14ac:dyDescent="0.2">
      <c r="A52" s="14" t="s">
        <v>20</v>
      </c>
      <c r="B52" s="22"/>
      <c r="C52" s="22"/>
      <c r="D52" s="48">
        <v>0.12870000000000001</v>
      </c>
      <c r="E52" s="70"/>
    </row>
    <row r="53" spans="1:9" s="4" customFormat="1" ht="17.25" customHeight="1" x14ac:dyDescent="0.2">
      <c r="A53" s="7" t="s">
        <v>12</v>
      </c>
      <c r="D53" s="67">
        <v>1.29E-2</v>
      </c>
      <c r="E53" s="70"/>
    </row>
    <row r="54" spans="1:9" s="4" customFormat="1" ht="17.25" customHeight="1" x14ac:dyDescent="0.2">
      <c r="A54" s="14" t="s">
        <v>21</v>
      </c>
      <c r="B54" s="22"/>
      <c r="C54" s="22"/>
      <c r="D54" s="48">
        <v>2.0999999999999999E-3</v>
      </c>
      <c r="E54" s="70"/>
    </row>
    <row r="55" spans="1:9" s="4" customFormat="1" ht="17.25" customHeight="1" thickBot="1" x14ac:dyDescent="0.25">
      <c r="A55" s="39" t="s">
        <v>14</v>
      </c>
      <c r="B55" s="26"/>
      <c r="C55" s="26"/>
      <c r="D55" s="68">
        <v>0.1221</v>
      </c>
      <c r="E55" s="70"/>
    </row>
    <row r="56" spans="1:9" s="5" customFormat="1" ht="12" x14ac:dyDescent="0.2">
      <c r="A56" s="38"/>
      <c r="B56" s="38"/>
      <c r="C56" s="38"/>
      <c r="D56" s="38"/>
      <c r="E56" s="38"/>
      <c r="F56" s="38"/>
      <c r="G56" s="38"/>
      <c r="H56" s="38"/>
      <c r="I56" s="38"/>
    </row>
    <row r="57" spans="1:9" s="27" customFormat="1" ht="175.5" customHeight="1" x14ac:dyDescent="0.2">
      <c r="A57" s="147" t="s">
        <v>68</v>
      </c>
      <c r="B57" s="147"/>
      <c r="C57" s="147"/>
      <c r="D57" s="147"/>
      <c r="E57" s="147"/>
      <c r="F57" s="147"/>
      <c r="G57" s="147"/>
      <c r="H57" s="147"/>
      <c r="I57" s="147"/>
    </row>
    <row r="58" spans="1:9" s="2" customFormat="1" ht="11.25" x14ac:dyDescent="0.2">
      <c r="A58" s="3" t="s">
        <v>5</v>
      </c>
      <c r="B58" s="65">
        <v>42004</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30"/>
  <dimension ref="A1:L65"/>
  <sheetViews>
    <sheetView showGridLines="0" topLeftCell="A13" zoomScaleNormal="100" workbookViewId="0">
      <selection activeCell="G30" sqref="G30"/>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42063</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66">
        <v>27834344098.459999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1.7100000000000001E-2</v>
      </c>
    </row>
    <row r="17" spans="1:7" s="7" customFormat="1" ht="17.25" customHeight="1" x14ac:dyDescent="0.2">
      <c r="A17" s="13" t="s">
        <v>22</v>
      </c>
      <c r="B17" s="13"/>
      <c r="C17" s="14"/>
      <c r="D17" s="14"/>
      <c r="E17" s="14"/>
      <c r="F17" s="14"/>
      <c r="G17" s="15">
        <f>G16-0.3%</f>
        <v>1.4100000000000001E-2</v>
      </c>
    </row>
    <row r="18" spans="1:7" s="7" customFormat="1" ht="17.25" customHeight="1" x14ac:dyDescent="0.2">
      <c r="A18" s="16" t="s">
        <v>25</v>
      </c>
      <c r="B18" s="16"/>
      <c r="G18" s="8">
        <f>G16-0.2%</f>
        <v>1.5100000000000001E-2</v>
      </c>
    </row>
    <row r="19" spans="1:7" s="7" customFormat="1" ht="17.25" customHeight="1" x14ac:dyDescent="0.2">
      <c r="A19" s="13" t="s">
        <v>26</v>
      </c>
      <c r="B19" s="13"/>
      <c r="C19" s="14"/>
      <c r="D19" s="14"/>
      <c r="E19" s="14"/>
      <c r="F19" s="14"/>
      <c r="G19" s="15">
        <f>G16-0.5%</f>
        <v>1.21E-2</v>
      </c>
    </row>
    <row r="20" spans="1:7" s="7" customFormat="1" ht="17.25" customHeight="1" x14ac:dyDescent="0.2">
      <c r="A20" s="16" t="s">
        <v>27</v>
      </c>
      <c r="B20" s="16"/>
      <c r="G20" s="8">
        <f>G16-0.85%</f>
        <v>8.6E-3</v>
      </c>
    </row>
    <row r="21" spans="1:7" s="7" customFormat="1" ht="17.25" customHeight="1" x14ac:dyDescent="0.2">
      <c r="A21" s="13" t="s">
        <v>34</v>
      </c>
      <c r="B21" s="13"/>
      <c r="C21" s="14"/>
      <c r="D21" s="14"/>
      <c r="E21" s="14"/>
      <c r="F21" s="14"/>
      <c r="G21" s="15">
        <f>G16-0.6%</f>
        <v>1.11E-2</v>
      </c>
    </row>
    <row r="22" spans="1:7" s="7" customFormat="1" ht="17.25" customHeight="1" x14ac:dyDescent="0.2">
      <c r="A22" s="16" t="s">
        <v>33</v>
      </c>
      <c r="B22" s="16"/>
      <c r="G22" s="8">
        <f>G16-0.8%</f>
        <v>9.1000000000000004E-3</v>
      </c>
    </row>
    <row r="23" spans="1:7" s="7" customFormat="1" ht="17.25" customHeight="1" x14ac:dyDescent="0.2">
      <c r="A23" s="13" t="s">
        <v>28</v>
      </c>
      <c r="B23" s="13"/>
      <c r="C23" s="14"/>
      <c r="D23" s="14"/>
      <c r="E23" s="14"/>
      <c r="F23" s="14"/>
      <c r="G23" s="15">
        <f>G16-0.55%</f>
        <v>1.1599999999999999E-2</v>
      </c>
    </row>
    <row r="24" spans="1:7" s="7" customFormat="1" ht="17.25" customHeight="1" x14ac:dyDescent="0.2">
      <c r="A24" s="16" t="s">
        <v>29</v>
      </c>
      <c r="B24" s="16"/>
      <c r="G24" s="8">
        <f>G16-1.1%</f>
        <v>6.0999999999999995E-3</v>
      </c>
    </row>
    <row r="25" spans="1:7" s="7" customFormat="1" ht="17.25" customHeight="1" x14ac:dyDescent="0.2">
      <c r="A25" s="13" t="s">
        <v>35</v>
      </c>
      <c r="B25" s="13"/>
      <c r="C25" s="14"/>
      <c r="D25" s="14"/>
      <c r="E25" s="14"/>
      <c r="F25" s="14"/>
      <c r="G25" s="15">
        <f>G16-0.45%</f>
        <v>1.26E-2</v>
      </c>
    </row>
    <row r="26" spans="1:7" s="7" customFormat="1" ht="17.25" customHeight="1" x14ac:dyDescent="0.2">
      <c r="A26" s="16" t="s">
        <v>31</v>
      </c>
      <c r="B26" s="16"/>
      <c r="G26" s="8">
        <f>G16-0.25%</f>
        <v>1.46E-2</v>
      </c>
    </row>
    <row r="27" spans="1:7" s="7" customFormat="1" ht="17.25" customHeight="1" x14ac:dyDescent="0.2">
      <c r="A27" s="13" t="s">
        <v>36</v>
      </c>
      <c r="B27" s="13"/>
      <c r="C27" s="14"/>
      <c r="D27" s="14"/>
      <c r="E27" s="14"/>
      <c r="F27" s="14"/>
      <c r="G27" s="15">
        <f>G16-0.6%</f>
        <v>1.11E-2</v>
      </c>
    </row>
    <row r="28" spans="1:7" s="7" customFormat="1" ht="17.25" customHeight="1" x14ac:dyDescent="0.2">
      <c r="A28" s="16" t="s">
        <v>37</v>
      </c>
      <c r="B28" s="16"/>
      <c r="G28" s="8">
        <f>G16-0.85%</f>
        <v>8.6E-3</v>
      </c>
    </row>
    <row r="29" spans="1:7" s="7" customFormat="1" ht="17.25" customHeight="1" x14ac:dyDescent="0.2">
      <c r="A29" s="10" t="s">
        <v>38</v>
      </c>
      <c r="B29" s="10"/>
      <c r="C29" s="11"/>
      <c r="D29" s="11"/>
      <c r="E29" s="11"/>
      <c r="F29" s="11"/>
      <c r="G29" s="12">
        <f>G16-1.1%</f>
        <v>6.0999999999999995E-3</v>
      </c>
    </row>
    <row r="30" spans="1:7" s="7" customFormat="1" ht="17.25" customHeight="1" x14ac:dyDescent="0.2">
      <c r="A30" s="16" t="s">
        <v>32</v>
      </c>
      <c r="B30" s="16"/>
      <c r="G30" s="8">
        <f>G16-0.4%</f>
        <v>1.3100000000000001E-2</v>
      </c>
    </row>
    <row r="31" spans="1:7" s="7" customFormat="1" ht="17.25" customHeight="1" x14ac:dyDescent="0.2">
      <c r="A31" s="9" t="s">
        <v>54</v>
      </c>
      <c r="B31" s="9"/>
      <c r="C31" s="9"/>
      <c r="D31" s="9"/>
      <c r="E31" s="9"/>
      <c r="F31" s="9"/>
      <c r="G31" s="64">
        <v>2.5</v>
      </c>
    </row>
    <row r="32" spans="1:7" s="7" customFormat="1" ht="17.25" customHeight="1" x14ac:dyDescent="0.2">
      <c r="A32" s="9" t="s">
        <v>42</v>
      </c>
      <c r="B32" s="9"/>
      <c r="C32" s="9"/>
      <c r="D32" s="9"/>
      <c r="E32" s="9"/>
      <c r="F32" s="9"/>
      <c r="G32" s="9">
        <v>12</v>
      </c>
    </row>
    <row r="33" spans="1:9" s="7" customFormat="1" ht="17.25" customHeight="1" x14ac:dyDescent="0.2">
      <c r="A33" s="9" t="s">
        <v>3</v>
      </c>
      <c r="B33" s="9"/>
      <c r="C33" s="9"/>
      <c r="D33" s="9"/>
      <c r="E33" s="9"/>
      <c r="F33" s="9"/>
      <c r="G33" s="55">
        <v>5642</v>
      </c>
    </row>
    <row r="34" spans="1:9" s="7" customFormat="1" ht="17.25" customHeight="1" x14ac:dyDescent="0.2">
      <c r="A34" s="9" t="s">
        <v>4</v>
      </c>
      <c r="B34" s="9"/>
      <c r="C34" s="9"/>
      <c r="D34" s="9"/>
      <c r="E34" s="9"/>
      <c r="F34" s="9"/>
      <c r="G34" s="54">
        <v>1.0169999999999999</v>
      </c>
    </row>
    <row r="35" spans="1:9" s="7" customFormat="1" ht="17.25" customHeight="1" thickBot="1" x14ac:dyDescent="0.25">
      <c r="A35" s="31" t="s">
        <v>24</v>
      </c>
      <c r="B35" s="31"/>
      <c r="C35" s="31"/>
      <c r="D35" s="31"/>
      <c r="E35" s="31"/>
      <c r="F35" s="31"/>
      <c r="G35" s="69">
        <v>0.48665000000000003</v>
      </c>
    </row>
    <row r="36" spans="1:9" s="5" customFormat="1" ht="12" x14ac:dyDescent="0.2"/>
    <row r="37" spans="1:9" s="4" customFormat="1" ht="17.25" customHeight="1" x14ac:dyDescent="0.2">
      <c r="A37" s="35" t="s">
        <v>6</v>
      </c>
      <c r="B37" s="36"/>
      <c r="C37" s="36"/>
      <c r="E37" s="35" t="s">
        <v>10</v>
      </c>
      <c r="F37" s="35"/>
      <c r="G37" s="35"/>
      <c r="H37" s="35"/>
      <c r="I37" s="35"/>
    </row>
    <row r="38" spans="1:9" s="19" customFormat="1" ht="17.25" customHeight="1" x14ac:dyDescent="0.2">
      <c r="A38" s="62" t="s">
        <v>7</v>
      </c>
      <c r="B38" s="18" t="s">
        <v>8</v>
      </c>
      <c r="C38" s="37" t="s">
        <v>9</v>
      </c>
      <c r="D38" s="59"/>
      <c r="E38" s="59"/>
      <c r="F38" s="59"/>
      <c r="G38" s="59"/>
      <c r="H38" s="59"/>
      <c r="I38" s="61" t="s">
        <v>15</v>
      </c>
    </row>
    <row r="39" spans="1:9" s="4" customFormat="1" ht="17.25" customHeight="1" x14ac:dyDescent="0.2">
      <c r="A39" s="20" t="s">
        <v>47</v>
      </c>
      <c r="B39" s="21" t="s">
        <v>46</v>
      </c>
      <c r="C39" s="21" t="s">
        <v>45</v>
      </c>
      <c r="E39" s="20" t="s">
        <v>11</v>
      </c>
      <c r="F39" s="22"/>
      <c r="G39" s="22"/>
      <c r="H39" s="22"/>
      <c r="I39" s="48">
        <v>0.65892799999999996</v>
      </c>
    </row>
    <row r="40" spans="1:9" s="4" customFormat="1" ht="17.25" customHeight="1" x14ac:dyDescent="0.2">
      <c r="A40" s="23" t="s">
        <v>69</v>
      </c>
      <c r="B40" s="24" t="s">
        <v>49</v>
      </c>
      <c r="C40" s="24" t="s">
        <v>45</v>
      </c>
      <c r="E40" s="6" t="s">
        <v>12</v>
      </c>
      <c r="I40" s="67">
        <v>1.2949E-2</v>
      </c>
    </row>
    <row r="41" spans="1:9" s="4" customFormat="1" ht="17.25" customHeight="1" x14ac:dyDescent="0.2">
      <c r="A41" s="20" t="s">
        <v>52</v>
      </c>
      <c r="B41" s="21" t="s">
        <v>44</v>
      </c>
      <c r="C41" s="21" t="s">
        <v>51</v>
      </c>
      <c r="E41" s="20" t="s">
        <v>13</v>
      </c>
      <c r="F41" s="22"/>
      <c r="G41" s="22"/>
      <c r="H41" s="22"/>
      <c r="I41" s="48">
        <v>0.21895300000000001</v>
      </c>
    </row>
    <row r="42" spans="1:9" s="4" customFormat="1" ht="17.25" customHeight="1" thickBot="1" x14ac:dyDescent="0.25">
      <c r="A42" s="23" t="s">
        <v>67</v>
      </c>
      <c r="B42" s="24" t="s">
        <v>49</v>
      </c>
      <c r="C42" s="24" t="s">
        <v>45</v>
      </c>
      <c r="E42" s="34" t="s">
        <v>14</v>
      </c>
      <c r="F42" s="26"/>
      <c r="G42" s="26"/>
      <c r="H42" s="26"/>
      <c r="I42" s="68">
        <v>0.10917</v>
      </c>
    </row>
    <row r="43" spans="1:9" s="4" customFormat="1" ht="17.25" customHeight="1" x14ac:dyDescent="0.2">
      <c r="A43" s="20" t="s">
        <v>64</v>
      </c>
      <c r="B43" s="21" t="s">
        <v>46</v>
      </c>
      <c r="C43" s="21" t="s">
        <v>45</v>
      </c>
    </row>
    <row r="44" spans="1:9" s="5" customFormat="1" ht="12" x14ac:dyDescent="0.2"/>
    <row r="45" spans="1:9" s="4" customFormat="1" ht="17.25" customHeight="1" x14ac:dyDescent="0.2">
      <c r="A45" s="35" t="s">
        <v>16</v>
      </c>
      <c r="B45" s="36"/>
      <c r="C45" s="36"/>
      <c r="D45" s="36"/>
    </row>
    <row r="46" spans="1:9" s="19" customFormat="1" ht="17.25" customHeight="1" x14ac:dyDescent="0.2">
      <c r="A46" s="59"/>
      <c r="B46" s="59"/>
      <c r="C46" s="59"/>
      <c r="D46" s="60" t="s">
        <v>15</v>
      </c>
    </row>
    <row r="47" spans="1:9" s="4" customFormat="1" ht="17.25" customHeight="1" x14ac:dyDescent="0.2">
      <c r="A47" s="14" t="s">
        <v>17</v>
      </c>
      <c r="B47" s="22"/>
      <c r="C47" s="22"/>
      <c r="D47" s="48">
        <v>0.169373</v>
      </c>
      <c r="E47" s="70"/>
    </row>
    <row r="48" spans="1:9" s="4" customFormat="1" ht="17.25" customHeight="1" x14ac:dyDescent="0.2">
      <c r="A48" s="7" t="s">
        <v>18</v>
      </c>
      <c r="D48" s="67">
        <v>4.9882999999999997E-2</v>
      </c>
      <c r="E48" s="70"/>
    </row>
    <row r="49" spans="1:9" s="4" customFormat="1" ht="17.25" customHeight="1" x14ac:dyDescent="0.2">
      <c r="A49" s="14" t="s">
        <v>53</v>
      </c>
      <c r="B49" s="22"/>
      <c r="C49" s="22"/>
      <c r="D49" s="48">
        <v>0.26636700000000002</v>
      </c>
      <c r="E49" s="70"/>
    </row>
    <row r="50" spans="1:9" s="4" customFormat="1" ht="17.25" customHeight="1" x14ac:dyDescent="0.2">
      <c r="A50" s="7" t="s">
        <v>19</v>
      </c>
      <c r="D50" s="67">
        <v>0.24318600000000001</v>
      </c>
      <c r="E50" s="70"/>
    </row>
    <row r="51" spans="1:9" s="4" customFormat="1" ht="17.25" customHeight="1" x14ac:dyDescent="0.2">
      <c r="A51" s="14" t="s">
        <v>20</v>
      </c>
      <c r="B51" s="22"/>
      <c r="C51" s="22"/>
      <c r="D51" s="48">
        <v>0.12506500000000001</v>
      </c>
      <c r="E51" s="70"/>
    </row>
    <row r="52" spans="1:9" s="4" customFormat="1" ht="17.25" customHeight="1" x14ac:dyDescent="0.2">
      <c r="A52" s="7" t="s">
        <v>12</v>
      </c>
      <c r="D52" s="67">
        <v>1.2733E-2</v>
      </c>
      <c r="E52" s="70"/>
    </row>
    <row r="53" spans="1:9" s="4" customFormat="1" ht="17.25" customHeight="1" x14ac:dyDescent="0.2">
      <c r="A53" s="14" t="s">
        <v>21</v>
      </c>
      <c r="B53" s="22"/>
      <c r="C53" s="22"/>
      <c r="D53" s="48">
        <v>2.0590000000000001E-3</v>
      </c>
      <c r="E53" s="70"/>
    </row>
    <row r="54" spans="1:9" s="4" customFormat="1" ht="17.25" customHeight="1" thickBot="1" x14ac:dyDescent="0.25">
      <c r="A54" s="39" t="s">
        <v>14</v>
      </c>
      <c r="B54" s="26"/>
      <c r="C54" s="26"/>
      <c r="D54" s="68">
        <v>0.13119400000000001</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42004</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552D-F030-4D7B-A86D-0F64047768DB}">
  <dimension ref="A1:Q62"/>
  <sheetViews>
    <sheetView showGridLines="0" zoomScaleNormal="100" workbookViewId="0">
      <selection activeCell="B12" sqref="B12"/>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45046</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21964293010.509998</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36">
        <f>'[121]SVW Net Blended Yield'!$F$20</f>
        <v>2.7591418455106299E-2</v>
      </c>
      <c r="H16" s="114"/>
      <c r="I16" s="114"/>
    </row>
    <row r="17" spans="1:11" s="92" customFormat="1" ht="17.25" customHeight="1" x14ac:dyDescent="0.2">
      <c r="A17" s="116" t="s">
        <v>101</v>
      </c>
      <c r="B17" s="116"/>
      <c r="C17" s="90"/>
      <c r="D17" s="90"/>
      <c r="E17" s="90"/>
      <c r="F17" s="90"/>
      <c r="G17" s="115">
        <f>'[122]SVC Net Blended Yield'!$F$20</f>
        <v>2.5504700256562499E-2</v>
      </c>
      <c r="H17" s="114"/>
      <c r="I17" s="114"/>
    </row>
    <row r="18" spans="1:11" s="92" customFormat="1" ht="17.25" customHeight="1" x14ac:dyDescent="0.2">
      <c r="A18" s="118" t="s">
        <v>102</v>
      </c>
      <c r="B18" s="118"/>
      <c r="G18" s="136">
        <f>'[123]SVE Net Blended Yield'!$F$20</f>
        <v>2.6004700256562398E-2</v>
      </c>
      <c r="H18" s="114"/>
      <c r="I18" s="114"/>
      <c r="K18" s="114"/>
    </row>
    <row r="19" spans="1:11" s="92" customFormat="1" ht="17.25" customHeight="1" x14ac:dyDescent="0.2">
      <c r="A19" s="116" t="s">
        <v>103</v>
      </c>
      <c r="B19" s="116"/>
      <c r="C19" s="90"/>
      <c r="D19" s="90"/>
      <c r="E19" s="90"/>
      <c r="F19" s="90"/>
      <c r="G19" s="115">
        <f>'[124]SVF Net Blended Yield'!$F$20</f>
        <v>2.35047002565625E-2</v>
      </c>
      <c r="H19" s="114"/>
      <c r="I19" s="114"/>
    </row>
    <row r="20" spans="1:11" s="92" customFormat="1" ht="17.25" customHeight="1" x14ac:dyDescent="0.2">
      <c r="A20" s="118" t="s">
        <v>104</v>
      </c>
      <c r="B20" s="118"/>
      <c r="G20" s="136">
        <f>'[125]SVJ Net Blended Yield'!$F$20</f>
        <v>2.0504700256562501E-2</v>
      </c>
      <c r="H20" s="114"/>
      <c r="I20" s="114"/>
    </row>
    <row r="21" spans="1:11" s="92" customFormat="1" ht="17.25" customHeight="1" x14ac:dyDescent="0.2">
      <c r="A21" s="116" t="s">
        <v>105</v>
      </c>
      <c r="B21" s="116"/>
      <c r="C21" s="90"/>
      <c r="D21" s="90"/>
      <c r="E21" s="90"/>
      <c r="F21" s="90"/>
      <c r="G21" s="115">
        <f>'[126]SVK Net Blended Yield'!$F$20</f>
        <v>2.2504700256562499E-2</v>
      </c>
      <c r="H21" s="114"/>
      <c r="I21" s="114"/>
    </row>
    <row r="22" spans="1:11" s="92" customFormat="1" ht="17.25" customHeight="1" x14ac:dyDescent="0.2">
      <c r="A22" s="118" t="s">
        <v>106</v>
      </c>
      <c r="B22" s="118"/>
      <c r="G22" s="136">
        <f>'[127]SVL Net Blended Yield'!$F$20</f>
        <v>2.0504700256562501E-2</v>
      </c>
      <c r="H22" s="114"/>
      <c r="I22" s="114"/>
    </row>
    <row r="23" spans="1:11" s="92" customFormat="1" ht="17.25" customHeight="1" x14ac:dyDescent="0.2">
      <c r="A23" s="116" t="s">
        <v>107</v>
      </c>
      <c r="B23" s="116"/>
      <c r="C23" s="90"/>
      <c r="D23" s="90"/>
      <c r="E23" s="90"/>
      <c r="F23" s="90"/>
      <c r="G23" s="115">
        <f>'[128]SVM Net Blended Yield'!$F$20</f>
        <v>2.30047002565625E-2</v>
      </c>
      <c r="H23" s="114"/>
      <c r="I23" s="114"/>
      <c r="K23" s="114"/>
    </row>
    <row r="24" spans="1:11" s="92" customFormat="1" ht="17.25" customHeight="1" x14ac:dyDescent="0.2">
      <c r="A24" s="118" t="s">
        <v>108</v>
      </c>
      <c r="B24" s="118"/>
      <c r="G24" s="136">
        <f>'[129]SVN Net Blended Yield'!$F$20</f>
        <v>1.8004700256562499E-2</v>
      </c>
      <c r="H24" s="114"/>
      <c r="I24" s="114"/>
    </row>
    <row r="25" spans="1:11" s="92" customFormat="1" ht="17.25" customHeight="1" x14ac:dyDescent="0.2">
      <c r="A25" s="116" t="s">
        <v>109</v>
      </c>
      <c r="B25" s="116"/>
      <c r="C25" s="90"/>
      <c r="D25" s="90"/>
      <c r="E25" s="90"/>
      <c r="F25" s="90"/>
      <c r="G25" s="115">
        <f>'[130]SVO Net Blended Yield'!$F$20</f>
        <v>2.4004700256562501E-2</v>
      </c>
      <c r="H25" s="114"/>
      <c r="I25" s="114"/>
    </row>
    <row r="26" spans="1:11" s="92" customFormat="1" ht="17.25" customHeight="1" x14ac:dyDescent="0.2">
      <c r="A26" s="118" t="s">
        <v>110</v>
      </c>
      <c r="B26" s="118"/>
      <c r="G26" s="136">
        <f>'[131]SVQ Net Blended Yield'!$F$20</f>
        <v>2.6004700256562398E-2</v>
      </c>
      <c r="H26" s="114"/>
      <c r="I26" s="114"/>
    </row>
    <row r="27" spans="1:11" s="92" customFormat="1" ht="17.25" customHeight="1" x14ac:dyDescent="0.2">
      <c r="A27" s="116" t="s">
        <v>111</v>
      </c>
      <c r="B27" s="116"/>
      <c r="C27" s="90"/>
      <c r="D27" s="90"/>
      <c r="E27" s="90"/>
      <c r="F27" s="90"/>
      <c r="G27" s="115">
        <f>'[132]SVU Net Blended Yield'!$F$20</f>
        <v>2.4004700256562501E-2</v>
      </c>
      <c r="H27" s="114"/>
      <c r="I27" s="114"/>
    </row>
    <row r="28" spans="1:11" s="92" customFormat="1" ht="17.25" customHeight="1" x14ac:dyDescent="0.2">
      <c r="A28" s="111" t="s">
        <v>54</v>
      </c>
      <c r="B28" s="111"/>
      <c r="C28" s="111"/>
      <c r="D28" s="111"/>
      <c r="E28" s="111"/>
      <c r="F28" s="111"/>
      <c r="G28" s="113">
        <v>2.7992650000000001</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2712</v>
      </c>
      <c r="H30" s="114"/>
      <c r="I30" s="114"/>
    </row>
    <row r="31" spans="1:11" s="92" customFormat="1" ht="17.25" customHeight="1" x14ac:dyDescent="0.2">
      <c r="A31" s="111" t="s">
        <v>4</v>
      </c>
      <c r="B31" s="111"/>
      <c r="C31" s="111"/>
      <c r="D31" s="111"/>
      <c r="E31" s="111"/>
      <c r="F31" s="111"/>
      <c r="G31" s="135">
        <v>0.95267800000000002</v>
      </c>
      <c r="H31" s="114"/>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0.96229500000000001</v>
      </c>
      <c r="J36" s="97"/>
    </row>
    <row r="37" spans="1:17" s="84" customFormat="1" ht="17.25" customHeight="1" x14ac:dyDescent="0.2">
      <c r="A37" s="104" t="s">
        <v>52</v>
      </c>
      <c r="B37" s="103" t="s">
        <v>44</v>
      </c>
      <c r="C37" s="101" t="s">
        <v>51</v>
      </c>
      <c r="D37" s="97"/>
      <c r="E37" s="104" t="s">
        <v>12</v>
      </c>
      <c r="I37" s="91">
        <v>8.5769999999999996E-3</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2.9127E-2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0.19980539457283475</v>
      </c>
      <c r="D44" s="97"/>
      <c r="E44" s="90" t="s">
        <v>85</v>
      </c>
      <c r="F44" s="89"/>
      <c r="G44" s="89"/>
      <c r="H44" s="89"/>
      <c r="I44" s="88">
        <v>0.63402608076587275</v>
      </c>
      <c r="J44" s="97"/>
    </row>
    <row r="45" spans="1:17" s="84" customFormat="1" ht="17.25" customHeight="1" x14ac:dyDescent="0.2">
      <c r="A45" s="92" t="s">
        <v>18</v>
      </c>
      <c r="C45" s="91">
        <v>5.0679383293885764E-2</v>
      </c>
      <c r="D45" s="97"/>
      <c r="E45" s="92" t="s">
        <v>86</v>
      </c>
      <c r="I45" s="91">
        <v>5.6988852694121309E-2</v>
      </c>
      <c r="J45" s="97"/>
    </row>
    <row r="46" spans="1:17" s="84" customFormat="1" ht="17.25" customHeight="1" x14ac:dyDescent="0.2">
      <c r="A46" s="90" t="s">
        <v>82</v>
      </c>
      <c r="B46" s="89"/>
      <c r="C46" s="88">
        <v>0.30557803520605964</v>
      </c>
      <c r="D46" s="97"/>
      <c r="E46" s="90" t="s">
        <v>87</v>
      </c>
      <c r="F46" s="89"/>
      <c r="G46" s="89"/>
      <c r="H46" s="89"/>
      <c r="I46" s="88">
        <v>0.1393130278976579</v>
      </c>
      <c r="J46" s="97"/>
    </row>
    <row r="47" spans="1:17" s="84" customFormat="1" ht="17.25" customHeight="1" x14ac:dyDescent="0.2">
      <c r="A47" s="92" t="s">
        <v>19</v>
      </c>
      <c r="C47" s="91">
        <v>0.22402099213897264</v>
      </c>
      <c r="D47" s="97"/>
      <c r="E47" s="92" t="s">
        <v>88</v>
      </c>
      <c r="I47" s="91">
        <v>0.11016889999757178</v>
      </c>
      <c r="J47" s="97"/>
    </row>
    <row r="48" spans="1:17" s="84" customFormat="1" ht="17.25" customHeight="1" x14ac:dyDescent="0.2">
      <c r="A48" s="90" t="s">
        <v>20</v>
      </c>
      <c r="B48" s="89"/>
      <c r="C48" s="88">
        <v>0.15199976249681105</v>
      </c>
      <c r="D48" s="97"/>
      <c r="E48" s="90" t="s">
        <v>90</v>
      </c>
      <c r="F48" s="89"/>
      <c r="G48" s="89"/>
      <c r="H48" s="89"/>
      <c r="I48" s="88">
        <v>5.0113089476379823E-4</v>
      </c>
      <c r="J48" s="97"/>
    </row>
    <row r="49" spans="1:10" s="84" customFormat="1" ht="17.25" customHeight="1" x14ac:dyDescent="0.2">
      <c r="A49" s="92" t="s">
        <v>12</v>
      </c>
      <c r="C49" s="91">
        <v>9.0035943126018959E-3</v>
      </c>
      <c r="D49" s="97"/>
      <c r="E49" s="92" t="s">
        <v>89</v>
      </c>
      <c r="I49" s="91">
        <v>8.9169771112617742E-5</v>
      </c>
      <c r="J49" s="97"/>
    </row>
    <row r="50" spans="1:10" s="84" customFormat="1" ht="17.25" customHeight="1" thickBot="1" x14ac:dyDescent="0.25">
      <c r="A50" s="90" t="s">
        <v>83</v>
      </c>
      <c r="B50" s="89"/>
      <c r="C50" s="88">
        <v>0</v>
      </c>
      <c r="D50" s="97"/>
      <c r="E50" s="129" t="s">
        <v>14</v>
      </c>
      <c r="F50" s="129"/>
      <c r="G50" s="129"/>
      <c r="H50" s="129"/>
      <c r="I50" s="131">
        <v>5.8912837978845958E-2</v>
      </c>
      <c r="J50" s="97"/>
    </row>
    <row r="51" spans="1:10" s="84" customFormat="1" ht="17.25" customHeight="1" thickBot="1" x14ac:dyDescent="0.25">
      <c r="A51" s="87" t="s">
        <v>14</v>
      </c>
      <c r="B51" s="86"/>
      <c r="C51" s="85">
        <v>5.8912837978845334E-2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44926</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BWRSudBPJP2P8vQXmCMzURajUndv2ih+/TaPH0TZnwmR2GfVjPrYEeXGvU11jpU0I0L+nIKDdiTGnPA7o7CbSQ==" saltValue="xIunZ6omtR+619XPY2mHuQ=="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31"/>
  <dimension ref="A1:L65"/>
  <sheetViews>
    <sheetView showGridLines="0" zoomScaleNormal="100" workbookViewId="0">
      <selection activeCell="G23" sqref="G23"/>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42035</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66">
        <v>28023338866.830002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1.66E-2</v>
      </c>
    </row>
    <row r="17" spans="1:7" s="7" customFormat="1" ht="17.25" customHeight="1" x14ac:dyDescent="0.2">
      <c r="A17" s="13" t="s">
        <v>22</v>
      </c>
      <c r="B17" s="13"/>
      <c r="C17" s="14"/>
      <c r="D17" s="14"/>
      <c r="E17" s="14"/>
      <c r="F17" s="14"/>
      <c r="G17" s="15">
        <f>G16-0.3%</f>
        <v>1.3600000000000001E-2</v>
      </c>
    </row>
    <row r="18" spans="1:7" s="7" customFormat="1" ht="17.25" customHeight="1" x14ac:dyDescent="0.2">
      <c r="A18" s="16" t="s">
        <v>25</v>
      </c>
      <c r="B18" s="16"/>
      <c r="G18" s="8">
        <f>G16-0.2%</f>
        <v>1.46E-2</v>
      </c>
    </row>
    <row r="19" spans="1:7" s="7" customFormat="1" ht="17.25" customHeight="1" x14ac:dyDescent="0.2">
      <c r="A19" s="13" t="s">
        <v>26</v>
      </c>
      <c r="B19" s="13"/>
      <c r="C19" s="14"/>
      <c r="D19" s="14"/>
      <c r="E19" s="14"/>
      <c r="F19" s="14"/>
      <c r="G19" s="15">
        <f>G16-0.5%</f>
        <v>1.1599999999999999E-2</v>
      </c>
    </row>
    <row r="20" spans="1:7" s="7" customFormat="1" ht="17.25" customHeight="1" x14ac:dyDescent="0.2">
      <c r="A20" s="16" t="s">
        <v>27</v>
      </c>
      <c r="B20" s="16"/>
      <c r="G20" s="8">
        <f>G16-0.85%</f>
        <v>8.0999999999999996E-3</v>
      </c>
    </row>
    <row r="21" spans="1:7" s="7" customFormat="1" ht="17.25" customHeight="1" x14ac:dyDescent="0.2">
      <c r="A21" s="13" t="s">
        <v>34</v>
      </c>
      <c r="B21" s="13"/>
      <c r="C21" s="14"/>
      <c r="D21" s="14"/>
      <c r="E21" s="14"/>
      <c r="F21" s="14"/>
      <c r="G21" s="15">
        <f>G16-0.6%</f>
        <v>1.06E-2</v>
      </c>
    </row>
    <row r="22" spans="1:7" s="7" customFormat="1" ht="17.25" customHeight="1" x14ac:dyDescent="0.2">
      <c r="A22" s="16" t="s">
        <v>33</v>
      </c>
      <c r="B22" s="16"/>
      <c r="G22" s="8">
        <f>G16-0.8%</f>
        <v>8.6E-3</v>
      </c>
    </row>
    <row r="23" spans="1:7" s="7" customFormat="1" ht="17.25" customHeight="1" x14ac:dyDescent="0.2">
      <c r="A23" s="13" t="s">
        <v>28</v>
      </c>
      <c r="B23" s="13"/>
      <c r="C23" s="14"/>
      <c r="D23" s="14"/>
      <c r="E23" s="14"/>
      <c r="F23" s="14"/>
      <c r="G23" s="15">
        <f>G16-0.55%</f>
        <v>1.1099999999999999E-2</v>
      </c>
    </row>
    <row r="24" spans="1:7" s="7" customFormat="1" ht="17.25" customHeight="1" x14ac:dyDescent="0.2">
      <c r="A24" s="16" t="s">
        <v>29</v>
      </c>
      <c r="B24" s="16"/>
      <c r="G24" s="8">
        <f>G16-1.1%</f>
        <v>5.5999999999999991E-3</v>
      </c>
    </row>
    <row r="25" spans="1:7" s="7" customFormat="1" ht="17.25" customHeight="1" x14ac:dyDescent="0.2">
      <c r="A25" s="13" t="s">
        <v>35</v>
      </c>
      <c r="B25" s="13"/>
      <c r="C25" s="14"/>
      <c r="D25" s="14"/>
      <c r="E25" s="14"/>
      <c r="F25" s="14"/>
      <c r="G25" s="15">
        <f>G16-0.45%</f>
        <v>1.21E-2</v>
      </c>
    </row>
    <row r="26" spans="1:7" s="7" customFormat="1" ht="17.25" customHeight="1" x14ac:dyDescent="0.2">
      <c r="A26" s="16" t="s">
        <v>31</v>
      </c>
      <c r="B26" s="16"/>
      <c r="G26" s="8">
        <f>G16-0.25%</f>
        <v>1.41E-2</v>
      </c>
    </row>
    <row r="27" spans="1:7" s="7" customFormat="1" ht="17.25" customHeight="1" x14ac:dyDescent="0.2">
      <c r="A27" s="13" t="s">
        <v>36</v>
      </c>
      <c r="B27" s="13"/>
      <c r="C27" s="14"/>
      <c r="D27" s="14"/>
      <c r="E27" s="14"/>
      <c r="F27" s="14"/>
      <c r="G27" s="15">
        <f>G16-0.6%</f>
        <v>1.06E-2</v>
      </c>
    </row>
    <row r="28" spans="1:7" s="7" customFormat="1" ht="17.25" customHeight="1" x14ac:dyDescent="0.2">
      <c r="A28" s="16" t="s">
        <v>37</v>
      </c>
      <c r="B28" s="16"/>
      <c r="G28" s="8">
        <f>G16-0.85%</f>
        <v>8.0999999999999996E-3</v>
      </c>
    </row>
    <row r="29" spans="1:7" s="7" customFormat="1" ht="17.25" customHeight="1" x14ac:dyDescent="0.2">
      <c r="A29" s="10" t="s">
        <v>38</v>
      </c>
      <c r="B29" s="10"/>
      <c r="C29" s="11"/>
      <c r="D29" s="11"/>
      <c r="E29" s="11"/>
      <c r="F29" s="11"/>
      <c r="G29" s="12">
        <f>G16-1.1%</f>
        <v>5.5999999999999991E-3</v>
      </c>
    </row>
    <row r="30" spans="1:7" s="7" customFormat="1" ht="17.25" customHeight="1" x14ac:dyDescent="0.2">
      <c r="A30" s="16" t="s">
        <v>32</v>
      </c>
      <c r="B30" s="16"/>
      <c r="G30" s="8">
        <f>G16-0.4%</f>
        <v>1.26E-2</v>
      </c>
    </row>
    <row r="31" spans="1:7" s="7" customFormat="1" ht="17.25" customHeight="1" x14ac:dyDescent="0.2">
      <c r="A31" s="9" t="s">
        <v>54</v>
      </c>
      <c r="B31" s="9"/>
      <c r="C31" s="9"/>
      <c r="D31" s="9"/>
      <c r="E31" s="9"/>
      <c r="F31" s="9"/>
      <c r="G31" s="64">
        <v>2.4300000000000002</v>
      </c>
    </row>
    <row r="32" spans="1:7" s="7" customFormat="1" ht="17.25" customHeight="1" x14ac:dyDescent="0.2">
      <c r="A32" s="9" t="s">
        <v>42</v>
      </c>
      <c r="B32" s="9"/>
      <c r="C32" s="9"/>
      <c r="D32" s="9"/>
      <c r="E32" s="9"/>
      <c r="F32" s="9"/>
      <c r="G32" s="9">
        <v>12</v>
      </c>
    </row>
    <row r="33" spans="1:9" s="7" customFormat="1" ht="17.25" customHeight="1" x14ac:dyDescent="0.2">
      <c r="A33" s="9" t="s">
        <v>3</v>
      </c>
      <c r="B33" s="9"/>
      <c r="C33" s="9"/>
      <c r="D33" s="9"/>
      <c r="E33" s="9"/>
      <c r="F33" s="9"/>
      <c r="G33" s="55">
        <v>5696</v>
      </c>
    </row>
    <row r="34" spans="1:9" s="7" customFormat="1" ht="17.25" customHeight="1" x14ac:dyDescent="0.2">
      <c r="A34" s="9" t="s">
        <v>4</v>
      </c>
      <c r="B34" s="9"/>
      <c r="C34" s="9"/>
      <c r="D34" s="9"/>
      <c r="E34" s="9"/>
      <c r="F34" s="9"/>
      <c r="G34" s="54">
        <v>1.022</v>
      </c>
    </row>
    <row r="35" spans="1:9" s="7" customFormat="1" ht="17.25" customHeight="1" thickBot="1" x14ac:dyDescent="0.25">
      <c r="A35" s="31" t="s">
        <v>24</v>
      </c>
      <c r="B35" s="31"/>
      <c r="C35" s="31"/>
      <c r="D35" s="31"/>
      <c r="E35" s="31"/>
      <c r="F35" s="31"/>
      <c r="G35" s="69">
        <v>0.48665000000000003</v>
      </c>
    </row>
    <row r="36" spans="1:9" s="5" customFormat="1" ht="12" x14ac:dyDescent="0.2"/>
    <row r="37" spans="1:9" s="4" customFormat="1" ht="17.25" customHeight="1" x14ac:dyDescent="0.2">
      <c r="A37" s="35" t="s">
        <v>6</v>
      </c>
      <c r="B37" s="36"/>
      <c r="C37" s="36"/>
      <c r="E37" s="35" t="s">
        <v>10</v>
      </c>
      <c r="F37" s="35"/>
      <c r="G37" s="35"/>
      <c r="H37" s="35"/>
      <c r="I37" s="35"/>
    </row>
    <row r="38" spans="1:9" s="19" customFormat="1" ht="17.25" customHeight="1" x14ac:dyDescent="0.2">
      <c r="A38" s="62" t="s">
        <v>7</v>
      </c>
      <c r="B38" s="18" t="s">
        <v>8</v>
      </c>
      <c r="C38" s="37" t="s">
        <v>9</v>
      </c>
      <c r="D38" s="59"/>
      <c r="E38" s="59"/>
      <c r="F38" s="59"/>
      <c r="G38" s="59"/>
      <c r="H38" s="59"/>
      <c r="I38" s="61" t="s">
        <v>15</v>
      </c>
    </row>
    <row r="39" spans="1:9" s="4" customFormat="1" ht="17.25" customHeight="1" x14ac:dyDescent="0.2">
      <c r="A39" s="20" t="s">
        <v>47</v>
      </c>
      <c r="B39" s="21" t="s">
        <v>46</v>
      </c>
      <c r="C39" s="21" t="s">
        <v>45</v>
      </c>
      <c r="E39" s="20" t="s">
        <v>11</v>
      </c>
      <c r="F39" s="22"/>
      <c r="G39" s="22"/>
      <c r="H39" s="22"/>
      <c r="I39" s="48">
        <v>0.65165300000000004</v>
      </c>
    </row>
    <row r="40" spans="1:9" s="4" customFormat="1" ht="17.25" customHeight="1" x14ac:dyDescent="0.2">
      <c r="A40" s="23" t="s">
        <v>69</v>
      </c>
      <c r="B40" s="24" t="s">
        <v>49</v>
      </c>
      <c r="C40" s="24" t="s">
        <v>45</v>
      </c>
      <c r="E40" s="6" t="s">
        <v>12</v>
      </c>
      <c r="I40" s="67">
        <v>1.4715000000000001E-2</v>
      </c>
    </row>
    <row r="41" spans="1:9" s="4" customFormat="1" ht="17.25" customHeight="1" x14ac:dyDescent="0.2">
      <c r="A41" s="20" t="s">
        <v>52</v>
      </c>
      <c r="B41" s="21" t="s">
        <v>44</v>
      </c>
      <c r="C41" s="21" t="s">
        <v>51</v>
      </c>
      <c r="E41" s="20" t="s">
        <v>13</v>
      </c>
      <c r="F41" s="22"/>
      <c r="G41" s="22"/>
      <c r="H41" s="22"/>
      <c r="I41" s="48">
        <v>0.21538299999999999</v>
      </c>
    </row>
    <row r="42" spans="1:9" s="4" customFormat="1" ht="17.25" customHeight="1" thickBot="1" x14ac:dyDescent="0.25">
      <c r="A42" s="23" t="s">
        <v>67</v>
      </c>
      <c r="B42" s="24" t="s">
        <v>49</v>
      </c>
      <c r="C42" s="24" t="s">
        <v>45</v>
      </c>
      <c r="E42" s="34" t="s">
        <v>14</v>
      </c>
      <c r="F42" s="26"/>
      <c r="G42" s="26"/>
      <c r="H42" s="26"/>
      <c r="I42" s="68">
        <v>0.11824900000000001</v>
      </c>
    </row>
    <row r="43" spans="1:9" s="4" customFormat="1" ht="17.25" customHeight="1" x14ac:dyDescent="0.2">
      <c r="A43" s="20" t="s">
        <v>64</v>
      </c>
      <c r="B43" s="21" t="s">
        <v>46</v>
      </c>
      <c r="C43" s="21" t="s">
        <v>45</v>
      </c>
    </row>
    <row r="44" spans="1:9" s="5" customFormat="1" ht="12" x14ac:dyDescent="0.2"/>
    <row r="45" spans="1:9" s="4" customFormat="1" ht="17.25" customHeight="1" x14ac:dyDescent="0.2">
      <c r="A45" s="35" t="s">
        <v>16</v>
      </c>
      <c r="B45" s="36"/>
      <c r="C45" s="36"/>
      <c r="D45" s="36"/>
    </row>
    <row r="46" spans="1:9" s="19" customFormat="1" ht="17.25" customHeight="1" x14ac:dyDescent="0.2">
      <c r="A46" s="59"/>
      <c r="B46" s="59"/>
      <c r="C46" s="59"/>
      <c r="D46" s="60" t="s">
        <v>15</v>
      </c>
    </row>
    <row r="47" spans="1:9" s="4" customFormat="1" ht="17.25" customHeight="1" x14ac:dyDescent="0.2">
      <c r="A47" s="14" t="s">
        <v>17</v>
      </c>
      <c r="B47" s="22"/>
      <c r="C47" s="22"/>
      <c r="D47" s="48">
        <v>0.16830000000000001</v>
      </c>
      <c r="E47" s="70"/>
    </row>
    <row r="48" spans="1:9" s="4" customFormat="1" ht="17.25" customHeight="1" x14ac:dyDescent="0.2">
      <c r="A48" s="7" t="s">
        <v>18</v>
      </c>
      <c r="D48" s="67">
        <v>4.8899999999999999E-2</v>
      </c>
      <c r="E48" s="70"/>
    </row>
    <row r="49" spans="1:9" s="4" customFormat="1" ht="17.25" customHeight="1" x14ac:dyDescent="0.2">
      <c r="A49" s="14" t="s">
        <v>53</v>
      </c>
      <c r="B49" s="22"/>
      <c r="C49" s="22"/>
      <c r="D49" s="48">
        <v>0.26129999999999998</v>
      </c>
      <c r="E49" s="70"/>
    </row>
    <row r="50" spans="1:9" s="4" customFormat="1" ht="17.25" customHeight="1" x14ac:dyDescent="0.2">
      <c r="A50" s="7" t="s">
        <v>19</v>
      </c>
      <c r="D50" s="67">
        <v>0.23719999999999999</v>
      </c>
      <c r="E50" s="70"/>
    </row>
    <row r="51" spans="1:9" s="4" customFormat="1" ht="17.25" customHeight="1" x14ac:dyDescent="0.2">
      <c r="A51" s="14" t="s">
        <v>20</v>
      </c>
      <c r="B51" s="22"/>
      <c r="C51" s="22"/>
      <c r="D51" s="48">
        <v>0.1205</v>
      </c>
      <c r="E51" s="70"/>
    </row>
    <row r="52" spans="1:9" s="4" customFormat="1" ht="17.25" customHeight="1" x14ac:dyDescent="0.2">
      <c r="A52" s="7" t="s">
        <v>12</v>
      </c>
      <c r="D52" s="67">
        <v>1.44E-2</v>
      </c>
      <c r="E52" s="70"/>
    </row>
    <row r="53" spans="1:9" s="4" customFormat="1" ht="17.25" customHeight="1" x14ac:dyDescent="0.2">
      <c r="A53" s="14" t="s">
        <v>21</v>
      </c>
      <c r="B53" s="22"/>
      <c r="C53" s="22"/>
      <c r="D53" s="48">
        <v>1.4E-3</v>
      </c>
      <c r="E53" s="70"/>
    </row>
    <row r="54" spans="1:9" s="4" customFormat="1" ht="17.25" customHeight="1" thickBot="1" x14ac:dyDescent="0.25">
      <c r="A54" s="39" t="s">
        <v>14</v>
      </c>
      <c r="B54" s="26"/>
      <c r="C54" s="26"/>
      <c r="D54" s="68">
        <v>0.14810000000000001</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42004</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32"/>
  <dimension ref="A1:L65"/>
  <sheetViews>
    <sheetView showGridLines="0" topLeftCell="A43" zoomScaleNormal="100" workbookViewId="0">
      <selection activeCell="B10" sqref="B10"/>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42004</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66">
        <v>28252647878.75</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1.6400000000000001E-2</v>
      </c>
    </row>
    <row r="17" spans="1:7" s="7" customFormat="1" ht="17.25" customHeight="1" x14ac:dyDescent="0.2">
      <c r="A17" s="13" t="s">
        <v>22</v>
      </c>
      <c r="B17" s="13"/>
      <c r="C17" s="14"/>
      <c r="D17" s="14"/>
      <c r="E17" s="14"/>
      <c r="F17" s="14"/>
      <c r="G17" s="15">
        <f>G16-0.3%</f>
        <v>1.3400000000000002E-2</v>
      </c>
    </row>
    <row r="18" spans="1:7" s="7" customFormat="1" ht="17.25" customHeight="1" x14ac:dyDescent="0.2">
      <c r="A18" s="16" t="s">
        <v>25</v>
      </c>
      <c r="B18" s="16"/>
      <c r="G18" s="8">
        <f>G16-0.2%</f>
        <v>1.4400000000000001E-2</v>
      </c>
    </row>
    <row r="19" spans="1:7" s="7" customFormat="1" ht="17.25" customHeight="1" x14ac:dyDescent="0.2">
      <c r="A19" s="13" t="s">
        <v>26</v>
      </c>
      <c r="B19" s="13"/>
      <c r="C19" s="14"/>
      <c r="D19" s="14"/>
      <c r="E19" s="14"/>
      <c r="F19" s="14"/>
      <c r="G19" s="15">
        <f>G16-0.5%</f>
        <v>1.14E-2</v>
      </c>
    </row>
    <row r="20" spans="1:7" s="7" customFormat="1" ht="17.25" customHeight="1" x14ac:dyDescent="0.2">
      <c r="A20" s="16" t="s">
        <v>27</v>
      </c>
      <c r="B20" s="16"/>
      <c r="G20" s="8">
        <f>G16-0.85%</f>
        <v>7.9000000000000008E-3</v>
      </c>
    </row>
    <row r="21" spans="1:7" s="7" customFormat="1" ht="17.25" customHeight="1" x14ac:dyDescent="0.2">
      <c r="A21" s="13" t="s">
        <v>34</v>
      </c>
      <c r="B21" s="13"/>
      <c r="C21" s="14"/>
      <c r="D21" s="14"/>
      <c r="E21" s="14"/>
      <c r="F21" s="14"/>
      <c r="G21" s="15">
        <f>G16-0.6%</f>
        <v>1.0400000000000001E-2</v>
      </c>
    </row>
    <row r="22" spans="1:7" s="7" customFormat="1" ht="17.25" customHeight="1" x14ac:dyDescent="0.2">
      <c r="A22" s="16" t="s">
        <v>33</v>
      </c>
      <c r="B22" s="16"/>
      <c r="G22" s="8">
        <f>G16-0.8%</f>
        <v>8.4000000000000012E-3</v>
      </c>
    </row>
    <row r="23" spans="1:7" s="7" customFormat="1" ht="17.25" customHeight="1" x14ac:dyDescent="0.2">
      <c r="A23" s="13" t="s">
        <v>28</v>
      </c>
      <c r="B23" s="13"/>
      <c r="C23" s="14"/>
      <c r="D23" s="14"/>
      <c r="E23" s="14"/>
      <c r="F23" s="14"/>
      <c r="G23" s="15">
        <f>G16-0.55%</f>
        <v>1.09E-2</v>
      </c>
    </row>
    <row r="24" spans="1:7" s="7" customFormat="1" ht="17.25" customHeight="1" x14ac:dyDescent="0.2">
      <c r="A24" s="16" t="s">
        <v>29</v>
      </c>
      <c r="B24" s="16"/>
      <c r="G24" s="8">
        <f>G16-1.1%</f>
        <v>5.4000000000000003E-3</v>
      </c>
    </row>
    <row r="25" spans="1:7" s="7" customFormat="1" ht="17.25" customHeight="1" x14ac:dyDescent="0.2">
      <c r="A25" s="13" t="s">
        <v>35</v>
      </c>
      <c r="B25" s="13"/>
      <c r="C25" s="14"/>
      <c r="D25" s="14"/>
      <c r="E25" s="14"/>
      <c r="F25" s="14"/>
      <c r="G25" s="15">
        <f>G16-0.45%</f>
        <v>1.1900000000000001E-2</v>
      </c>
    </row>
    <row r="26" spans="1:7" s="7" customFormat="1" ht="17.25" customHeight="1" x14ac:dyDescent="0.2">
      <c r="A26" s="16" t="s">
        <v>31</v>
      </c>
      <c r="B26" s="16"/>
      <c r="G26" s="8">
        <f>G16-0.25%</f>
        <v>1.3900000000000001E-2</v>
      </c>
    </row>
    <row r="27" spans="1:7" s="7" customFormat="1" ht="17.25" customHeight="1" x14ac:dyDescent="0.2">
      <c r="A27" s="13" t="s">
        <v>36</v>
      </c>
      <c r="B27" s="13"/>
      <c r="C27" s="14"/>
      <c r="D27" s="14"/>
      <c r="E27" s="14"/>
      <c r="F27" s="14"/>
      <c r="G27" s="15">
        <f>G16-0.6%</f>
        <v>1.0400000000000001E-2</v>
      </c>
    </row>
    <row r="28" spans="1:7" s="7" customFormat="1" ht="17.25" customHeight="1" x14ac:dyDescent="0.2">
      <c r="A28" s="16" t="s">
        <v>37</v>
      </c>
      <c r="B28" s="16"/>
      <c r="G28" s="8">
        <f>G16-0.85%</f>
        <v>7.9000000000000008E-3</v>
      </c>
    </row>
    <row r="29" spans="1:7" s="7" customFormat="1" ht="17.25" customHeight="1" x14ac:dyDescent="0.2">
      <c r="A29" s="10" t="s">
        <v>38</v>
      </c>
      <c r="B29" s="10"/>
      <c r="C29" s="11"/>
      <c r="D29" s="11"/>
      <c r="E29" s="11"/>
      <c r="F29" s="11"/>
      <c r="G29" s="12">
        <f>G16-1.1%</f>
        <v>5.4000000000000003E-3</v>
      </c>
    </row>
    <row r="30" spans="1:7" s="7" customFormat="1" ht="17.25" customHeight="1" x14ac:dyDescent="0.2">
      <c r="A30" s="16" t="s">
        <v>32</v>
      </c>
      <c r="B30" s="16"/>
      <c r="G30" s="8">
        <f>G16-0.4%</f>
        <v>1.2400000000000001E-2</v>
      </c>
    </row>
    <row r="31" spans="1:7" s="7" customFormat="1" ht="17.25" customHeight="1" x14ac:dyDescent="0.2">
      <c r="A31" s="9" t="s">
        <v>54</v>
      </c>
      <c r="B31" s="9"/>
      <c r="C31" s="9"/>
      <c r="D31" s="9"/>
      <c r="E31" s="9"/>
      <c r="F31" s="9"/>
      <c r="G31" s="64">
        <v>2.44</v>
      </c>
    </row>
    <row r="32" spans="1:7" s="7" customFormat="1" ht="17.25" customHeight="1" x14ac:dyDescent="0.2">
      <c r="A32" s="9" t="s">
        <v>42</v>
      </c>
      <c r="B32" s="9"/>
      <c r="C32" s="9"/>
      <c r="D32" s="9"/>
      <c r="E32" s="9"/>
      <c r="F32" s="9"/>
      <c r="G32" s="9">
        <v>12</v>
      </c>
    </row>
    <row r="33" spans="1:9" s="7" customFormat="1" ht="17.25" customHeight="1" x14ac:dyDescent="0.2">
      <c r="A33" s="9" t="s">
        <v>3</v>
      </c>
      <c r="B33" s="9"/>
      <c r="C33" s="9"/>
      <c r="D33" s="9"/>
      <c r="E33" s="9"/>
      <c r="F33" s="9"/>
      <c r="G33" s="55">
        <v>5667</v>
      </c>
    </row>
    <row r="34" spans="1:9" s="7" customFormat="1" ht="17.25" customHeight="1" x14ac:dyDescent="0.2">
      <c r="A34" s="9" t="s">
        <v>4</v>
      </c>
      <c r="B34" s="9"/>
      <c r="C34" s="9"/>
      <c r="D34" s="9"/>
      <c r="E34" s="9"/>
      <c r="F34" s="9"/>
      <c r="G34" s="54">
        <v>1.0134000000000001</v>
      </c>
    </row>
    <row r="35" spans="1:9" s="7" customFormat="1" ht="17.25" customHeight="1" thickBot="1" x14ac:dyDescent="0.25">
      <c r="A35" s="31" t="s">
        <v>24</v>
      </c>
      <c r="B35" s="31"/>
      <c r="C35" s="31"/>
      <c r="D35" s="31"/>
      <c r="E35" s="31"/>
      <c r="F35" s="31"/>
      <c r="G35" s="69">
        <v>0.48665000000000003</v>
      </c>
    </row>
    <row r="36" spans="1:9" s="5" customFormat="1" ht="12" x14ac:dyDescent="0.2"/>
    <row r="37" spans="1:9" s="4" customFormat="1" ht="17.25" customHeight="1" x14ac:dyDescent="0.2">
      <c r="A37" s="35" t="s">
        <v>6</v>
      </c>
      <c r="B37" s="36"/>
      <c r="C37" s="36"/>
      <c r="E37" s="35" t="s">
        <v>10</v>
      </c>
      <c r="F37" s="35"/>
      <c r="G37" s="35"/>
      <c r="H37" s="35"/>
      <c r="I37" s="35"/>
    </row>
    <row r="38" spans="1:9" s="19" customFormat="1" ht="17.25" customHeight="1" x14ac:dyDescent="0.2">
      <c r="A38" s="62" t="s">
        <v>7</v>
      </c>
      <c r="B38" s="18" t="s">
        <v>8</v>
      </c>
      <c r="C38" s="37" t="s">
        <v>9</v>
      </c>
      <c r="D38" s="59"/>
      <c r="E38" s="59"/>
      <c r="F38" s="59"/>
      <c r="G38" s="59"/>
      <c r="H38" s="59"/>
      <c r="I38" s="61" t="s">
        <v>15</v>
      </c>
    </row>
    <row r="39" spans="1:9" s="4" customFormat="1" ht="17.25" customHeight="1" x14ac:dyDescent="0.2">
      <c r="A39" s="20" t="s">
        <v>47</v>
      </c>
      <c r="B39" s="21" t="s">
        <v>46</v>
      </c>
      <c r="C39" s="21" t="s">
        <v>45</v>
      </c>
      <c r="E39" s="20" t="s">
        <v>11</v>
      </c>
      <c r="F39" s="22"/>
      <c r="G39" s="22"/>
      <c r="H39" s="22"/>
      <c r="I39" s="48">
        <v>0.64523600000000003</v>
      </c>
    </row>
    <row r="40" spans="1:9" s="4" customFormat="1" ht="17.25" customHeight="1" x14ac:dyDescent="0.2">
      <c r="A40" s="23" t="s">
        <v>69</v>
      </c>
      <c r="B40" s="24" t="s">
        <v>49</v>
      </c>
      <c r="C40" s="24" t="s">
        <v>45</v>
      </c>
      <c r="E40" s="6" t="s">
        <v>12</v>
      </c>
      <c r="I40" s="67">
        <v>1.4579999999999999E-2</v>
      </c>
    </row>
    <row r="41" spans="1:9" s="4" customFormat="1" ht="17.25" customHeight="1" x14ac:dyDescent="0.2">
      <c r="A41" s="20" t="s">
        <v>52</v>
      </c>
      <c r="B41" s="21" t="s">
        <v>44</v>
      </c>
      <c r="C41" s="21" t="s">
        <v>51</v>
      </c>
      <c r="E41" s="20" t="s">
        <v>13</v>
      </c>
      <c r="F41" s="22"/>
      <c r="G41" s="22"/>
      <c r="H41" s="22"/>
      <c r="I41" s="48">
        <v>0.21330099999999999</v>
      </c>
    </row>
    <row r="42" spans="1:9" s="4" customFormat="1" ht="17.25" customHeight="1" thickBot="1" x14ac:dyDescent="0.25">
      <c r="A42" s="23" t="s">
        <v>67</v>
      </c>
      <c r="B42" s="24" t="s">
        <v>49</v>
      </c>
      <c r="C42" s="24" t="s">
        <v>45</v>
      </c>
      <c r="E42" s="34" t="s">
        <v>14</v>
      </c>
      <c r="F42" s="26"/>
      <c r="G42" s="26"/>
      <c r="H42" s="26"/>
      <c r="I42" s="68">
        <v>0.12688199999999999</v>
      </c>
    </row>
    <row r="43" spans="1:9" s="4" customFormat="1" ht="17.25" customHeight="1" x14ac:dyDescent="0.2">
      <c r="A43" s="20" t="s">
        <v>64</v>
      </c>
      <c r="B43" s="21" t="s">
        <v>46</v>
      </c>
      <c r="C43" s="21" t="s">
        <v>45</v>
      </c>
    </row>
    <row r="44" spans="1:9" s="5" customFormat="1" ht="12" x14ac:dyDescent="0.2"/>
    <row r="45" spans="1:9" s="4" customFormat="1" ht="17.25" customHeight="1" x14ac:dyDescent="0.2">
      <c r="A45" s="35" t="s">
        <v>16</v>
      </c>
      <c r="B45" s="36"/>
      <c r="C45" s="36"/>
      <c r="D45" s="36"/>
    </row>
    <row r="46" spans="1:9" s="19" customFormat="1" ht="17.25" customHeight="1" x14ac:dyDescent="0.2">
      <c r="A46" s="59"/>
      <c r="B46" s="59"/>
      <c r="C46" s="59"/>
      <c r="D46" s="60" t="s">
        <v>15</v>
      </c>
    </row>
    <row r="47" spans="1:9" s="4" customFormat="1" ht="17.25" customHeight="1" x14ac:dyDescent="0.2">
      <c r="A47" s="14" t="s">
        <v>17</v>
      </c>
      <c r="B47" s="22"/>
      <c r="C47" s="22"/>
      <c r="D47" s="48">
        <v>0.16350000000000001</v>
      </c>
    </row>
    <row r="48" spans="1:9" s="4" customFormat="1" ht="17.25" customHeight="1" x14ac:dyDescent="0.2">
      <c r="A48" s="7" t="s">
        <v>18</v>
      </c>
      <c r="D48" s="67">
        <v>4.9099999999999998E-2</v>
      </c>
    </row>
    <row r="49" spans="1:9" s="4" customFormat="1" ht="17.25" customHeight="1" x14ac:dyDescent="0.2">
      <c r="A49" s="14" t="s">
        <v>53</v>
      </c>
      <c r="B49" s="22"/>
      <c r="C49" s="22"/>
      <c r="D49" s="48">
        <v>0.25609999999999999</v>
      </c>
    </row>
    <row r="50" spans="1:9" s="4" customFormat="1" ht="17.25" customHeight="1" x14ac:dyDescent="0.2">
      <c r="A50" s="7" t="s">
        <v>19</v>
      </c>
      <c r="D50" s="67">
        <v>0.2422</v>
      </c>
    </row>
    <row r="51" spans="1:9" s="4" customFormat="1" ht="17.25" customHeight="1" x14ac:dyDescent="0.2">
      <c r="A51" s="14" t="s">
        <v>20</v>
      </c>
      <c r="B51" s="22"/>
      <c r="C51" s="22"/>
      <c r="D51" s="48">
        <v>0.1158</v>
      </c>
    </row>
    <row r="52" spans="1:9" s="4" customFormat="1" ht="17.25" customHeight="1" x14ac:dyDescent="0.2">
      <c r="A52" s="7" t="s">
        <v>12</v>
      </c>
      <c r="D52" s="67">
        <v>1.44E-2</v>
      </c>
    </row>
    <row r="53" spans="1:9" s="4" customFormat="1" ht="17.25" customHeight="1" x14ac:dyDescent="0.2">
      <c r="A53" s="14" t="s">
        <v>21</v>
      </c>
      <c r="B53" s="22"/>
      <c r="C53" s="22"/>
      <c r="D53" s="48">
        <v>1.9E-3</v>
      </c>
    </row>
    <row r="54" spans="1:9" s="4" customFormat="1" ht="17.25" customHeight="1" thickBot="1" x14ac:dyDescent="0.25">
      <c r="A54" s="39" t="s">
        <v>14</v>
      </c>
      <c r="B54" s="26"/>
      <c r="C54" s="26"/>
      <c r="D54" s="68">
        <v>0.15690000000000001</v>
      </c>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42004</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33"/>
  <dimension ref="A1:L65"/>
  <sheetViews>
    <sheetView showGridLines="0" zoomScaleNormal="100" workbookViewId="0">
      <selection activeCell="C12" sqref="C12"/>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41973</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28601767920.73</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1.6199999999999999E-2</v>
      </c>
    </row>
    <row r="17" spans="1:7" s="7" customFormat="1" ht="17.25" customHeight="1" x14ac:dyDescent="0.2">
      <c r="A17" s="13" t="s">
        <v>22</v>
      </c>
      <c r="B17" s="13"/>
      <c r="C17" s="14"/>
      <c r="D17" s="14"/>
      <c r="E17" s="14"/>
      <c r="F17" s="14"/>
      <c r="G17" s="15">
        <f>G16-0.3%</f>
        <v>1.32E-2</v>
      </c>
    </row>
    <row r="18" spans="1:7" s="7" customFormat="1" ht="17.25" customHeight="1" x14ac:dyDescent="0.2">
      <c r="A18" s="16" t="s">
        <v>25</v>
      </c>
      <c r="B18" s="16"/>
      <c r="G18" s="8">
        <f>G16-0.2%</f>
        <v>1.4199999999999999E-2</v>
      </c>
    </row>
    <row r="19" spans="1:7" s="7" customFormat="1" ht="17.25" customHeight="1" x14ac:dyDescent="0.2">
      <c r="A19" s="13" t="s">
        <v>26</v>
      </c>
      <c r="B19" s="13"/>
      <c r="C19" s="14"/>
      <c r="D19" s="14"/>
      <c r="E19" s="14"/>
      <c r="F19" s="14"/>
      <c r="G19" s="15">
        <f>G16-0.5%</f>
        <v>1.1199999999999998E-2</v>
      </c>
    </row>
    <row r="20" spans="1:7" s="7" customFormat="1" ht="17.25" customHeight="1" x14ac:dyDescent="0.2">
      <c r="A20" s="16" t="s">
        <v>27</v>
      </c>
      <c r="B20" s="16"/>
      <c r="G20" s="8">
        <f>G16-0.85%</f>
        <v>7.6999999999999985E-3</v>
      </c>
    </row>
    <row r="21" spans="1:7" s="7" customFormat="1" ht="17.25" customHeight="1" x14ac:dyDescent="0.2">
      <c r="A21" s="13" t="s">
        <v>34</v>
      </c>
      <c r="B21" s="13"/>
      <c r="C21" s="14"/>
      <c r="D21" s="14"/>
      <c r="E21" s="14"/>
      <c r="F21" s="14"/>
      <c r="G21" s="15">
        <f>G16-0.6%</f>
        <v>1.0199999999999999E-2</v>
      </c>
    </row>
    <row r="22" spans="1:7" s="7" customFormat="1" ht="17.25" customHeight="1" x14ac:dyDescent="0.2">
      <c r="A22" s="16" t="s">
        <v>33</v>
      </c>
      <c r="B22" s="16"/>
      <c r="G22" s="8">
        <f>G16-0.8%</f>
        <v>8.199999999999999E-3</v>
      </c>
    </row>
    <row r="23" spans="1:7" s="7" customFormat="1" ht="17.25" customHeight="1" x14ac:dyDescent="0.2">
      <c r="A23" s="13" t="s">
        <v>28</v>
      </c>
      <c r="B23" s="13"/>
      <c r="C23" s="14"/>
      <c r="D23" s="14"/>
      <c r="E23" s="14"/>
      <c r="F23" s="14"/>
      <c r="G23" s="15">
        <f>G16-0.55%</f>
        <v>1.0699999999999998E-2</v>
      </c>
    </row>
    <row r="24" spans="1:7" s="7" customFormat="1" ht="17.25" customHeight="1" x14ac:dyDescent="0.2">
      <c r="A24" s="16" t="s">
        <v>29</v>
      </c>
      <c r="B24" s="16"/>
      <c r="G24" s="8">
        <f>G16-1.1%</f>
        <v>5.199999999999998E-3</v>
      </c>
    </row>
    <row r="25" spans="1:7" s="7" customFormat="1" ht="17.25" customHeight="1" x14ac:dyDescent="0.2">
      <c r="A25" s="13" t="s">
        <v>35</v>
      </c>
      <c r="B25" s="13"/>
      <c r="C25" s="14"/>
      <c r="D25" s="14"/>
      <c r="E25" s="14"/>
      <c r="F25" s="14"/>
      <c r="G25" s="15">
        <f>G16-0.45%</f>
        <v>1.1699999999999999E-2</v>
      </c>
    </row>
    <row r="26" spans="1:7" s="7" customFormat="1" ht="17.25" customHeight="1" x14ac:dyDescent="0.2">
      <c r="A26" s="16" t="s">
        <v>31</v>
      </c>
      <c r="B26" s="16"/>
      <c r="G26" s="8">
        <f>G16-0.25%</f>
        <v>1.3699999999999999E-2</v>
      </c>
    </row>
    <row r="27" spans="1:7" s="7" customFormat="1" ht="17.25" customHeight="1" x14ac:dyDescent="0.2">
      <c r="A27" s="13" t="s">
        <v>36</v>
      </c>
      <c r="B27" s="13"/>
      <c r="C27" s="14"/>
      <c r="D27" s="14"/>
      <c r="E27" s="14"/>
      <c r="F27" s="14"/>
      <c r="G27" s="15">
        <f>G16-0.6%</f>
        <v>1.0199999999999999E-2</v>
      </c>
    </row>
    <row r="28" spans="1:7" s="7" customFormat="1" ht="17.25" customHeight="1" x14ac:dyDescent="0.2">
      <c r="A28" s="16" t="s">
        <v>37</v>
      </c>
      <c r="B28" s="16"/>
      <c r="G28" s="8">
        <f>G16-0.85%</f>
        <v>7.6999999999999985E-3</v>
      </c>
    </row>
    <row r="29" spans="1:7" s="7" customFormat="1" ht="17.25" customHeight="1" x14ac:dyDescent="0.2">
      <c r="A29" s="10" t="s">
        <v>38</v>
      </c>
      <c r="B29" s="10"/>
      <c r="C29" s="11"/>
      <c r="D29" s="11"/>
      <c r="E29" s="11"/>
      <c r="F29" s="11"/>
      <c r="G29" s="12">
        <f>G16-1.1%</f>
        <v>5.199999999999998E-3</v>
      </c>
    </row>
    <row r="30" spans="1:7" s="7" customFormat="1" ht="17.25" customHeight="1" x14ac:dyDescent="0.2">
      <c r="A30" s="16" t="s">
        <v>32</v>
      </c>
      <c r="B30" s="16"/>
      <c r="G30" s="8">
        <f>G16-0.4%</f>
        <v>1.2199999999999999E-2</v>
      </c>
    </row>
    <row r="31" spans="1:7" s="7" customFormat="1" ht="17.25" customHeight="1" x14ac:dyDescent="0.2">
      <c r="A31" s="9" t="s">
        <v>54</v>
      </c>
      <c r="B31" s="9"/>
      <c r="C31" s="9"/>
      <c r="D31" s="9"/>
      <c r="E31" s="9"/>
      <c r="F31" s="9"/>
      <c r="G31" s="64">
        <v>2.4300000000000002</v>
      </c>
    </row>
    <row r="32" spans="1:7" s="7" customFormat="1" ht="17.25" customHeight="1" x14ac:dyDescent="0.2">
      <c r="A32" s="9" t="s">
        <v>42</v>
      </c>
      <c r="B32" s="9"/>
      <c r="C32" s="9"/>
      <c r="D32" s="9"/>
      <c r="E32" s="9"/>
      <c r="F32" s="9"/>
      <c r="G32" s="42">
        <v>12</v>
      </c>
    </row>
    <row r="33" spans="1:9" s="7" customFormat="1" ht="17.25" customHeight="1" x14ac:dyDescent="0.2">
      <c r="A33" s="9" t="s">
        <v>3</v>
      </c>
      <c r="B33" s="9"/>
      <c r="C33" s="9"/>
      <c r="D33" s="9"/>
      <c r="E33" s="9"/>
      <c r="F33" s="9"/>
      <c r="G33" s="45">
        <v>5665</v>
      </c>
    </row>
    <row r="34" spans="1:9" s="7" customFormat="1" ht="17.25" customHeight="1" x14ac:dyDescent="0.2">
      <c r="A34" s="9" t="s">
        <v>4</v>
      </c>
      <c r="B34" s="9"/>
      <c r="C34" s="9"/>
      <c r="D34" s="9"/>
      <c r="E34" s="9"/>
      <c r="F34" s="9"/>
      <c r="G34" s="54">
        <v>1.0165999999999999</v>
      </c>
    </row>
    <row r="35" spans="1:9" s="7" customFormat="1" ht="17.25" customHeight="1" thickBot="1" x14ac:dyDescent="0.25">
      <c r="A35" s="31" t="s">
        <v>24</v>
      </c>
      <c r="B35" s="31"/>
      <c r="C35" s="31"/>
      <c r="D35" s="31"/>
      <c r="E35" s="31"/>
      <c r="F35" s="31"/>
      <c r="G35" s="47">
        <f>'[630]SRF Expense Ratios'!$E$2</f>
        <v>0.57251300000000005</v>
      </c>
    </row>
    <row r="36" spans="1:9" s="5" customFormat="1" ht="12" x14ac:dyDescent="0.2"/>
    <row r="37" spans="1:9" s="4" customFormat="1" ht="17.25" customHeight="1" x14ac:dyDescent="0.2">
      <c r="A37" s="35" t="s">
        <v>6</v>
      </c>
      <c r="B37" s="36"/>
      <c r="C37" s="36"/>
      <c r="E37" s="35" t="s">
        <v>10</v>
      </c>
      <c r="F37" s="35"/>
      <c r="G37" s="35"/>
      <c r="H37" s="35"/>
      <c r="I37" s="35"/>
    </row>
    <row r="38" spans="1:9" s="19" customFormat="1" ht="17.25" customHeight="1" x14ac:dyDescent="0.2">
      <c r="A38" s="62" t="s">
        <v>7</v>
      </c>
      <c r="B38" s="60" t="s">
        <v>8</v>
      </c>
      <c r="C38" s="61" t="s">
        <v>9</v>
      </c>
      <c r="D38" s="59"/>
      <c r="E38" s="59"/>
      <c r="F38" s="59"/>
      <c r="G38" s="59"/>
      <c r="H38" s="59"/>
      <c r="I38" s="61" t="s">
        <v>15</v>
      </c>
    </row>
    <row r="39" spans="1:9" s="4" customFormat="1" ht="17.25" customHeight="1" x14ac:dyDescent="0.2">
      <c r="A39" s="20" t="s">
        <v>65</v>
      </c>
      <c r="B39" s="21" t="s">
        <v>49</v>
      </c>
      <c r="C39" s="21" t="s">
        <v>45</v>
      </c>
      <c r="E39" s="20" t="s">
        <v>11</v>
      </c>
      <c r="F39" s="22"/>
      <c r="G39" s="22"/>
      <c r="H39" s="22"/>
      <c r="I39" s="48">
        <v>0.64100000000000001</v>
      </c>
    </row>
    <row r="40" spans="1:9" s="4" customFormat="1" ht="17.25" customHeight="1" x14ac:dyDescent="0.2">
      <c r="A40" s="23" t="s">
        <v>47</v>
      </c>
      <c r="B40" s="24" t="s">
        <v>46</v>
      </c>
      <c r="C40" s="24" t="s">
        <v>45</v>
      </c>
      <c r="E40" s="6" t="s">
        <v>12</v>
      </c>
      <c r="I40" s="49">
        <v>1.4E-2</v>
      </c>
    </row>
    <row r="41" spans="1:9" s="4" customFormat="1" ht="17.25" customHeight="1" x14ac:dyDescent="0.2">
      <c r="A41" s="20" t="s">
        <v>52</v>
      </c>
      <c r="B41" s="21" t="s">
        <v>44</v>
      </c>
      <c r="C41" s="21" t="s">
        <v>51</v>
      </c>
      <c r="E41" s="20" t="s">
        <v>13</v>
      </c>
      <c r="F41" s="22"/>
      <c r="G41" s="22"/>
      <c r="H41" s="22"/>
      <c r="I41" s="48">
        <v>0.20499999999999999</v>
      </c>
    </row>
    <row r="42" spans="1:9" s="4" customFormat="1" ht="17.25" customHeight="1" thickBot="1" x14ac:dyDescent="0.25">
      <c r="A42" s="23" t="s">
        <v>67</v>
      </c>
      <c r="B42" s="24" t="s">
        <v>49</v>
      </c>
      <c r="C42" s="24" t="s">
        <v>45</v>
      </c>
      <c r="E42" s="34" t="s">
        <v>14</v>
      </c>
      <c r="F42" s="26"/>
      <c r="G42" s="26"/>
      <c r="H42" s="26"/>
      <c r="I42" s="50">
        <v>0.13900000000000001</v>
      </c>
    </row>
    <row r="43" spans="1:9" s="4" customFormat="1" ht="17.25" customHeight="1" x14ac:dyDescent="0.2">
      <c r="A43" s="20" t="s">
        <v>61</v>
      </c>
      <c r="B43" s="21" t="s">
        <v>62</v>
      </c>
      <c r="C43" s="21" t="s">
        <v>63</v>
      </c>
    </row>
    <row r="44" spans="1:9" s="5" customFormat="1" ht="12" x14ac:dyDescent="0.2"/>
    <row r="45" spans="1:9" s="4" customFormat="1" ht="17.25" customHeight="1" x14ac:dyDescent="0.2">
      <c r="A45" s="35" t="s">
        <v>16</v>
      </c>
      <c r="B45" s="36"/>
      <c r="C45" s="36"/>
      <c r="D45" s="36"/>
    </row>
    <row r="46" spans="1:9" s="19" customFormat="1" ht="17.25" customHeight="1" x14ac:dyDescent="0.2">
      <c r="A46" s="59"/>
      <c r="B46" s="59"/>
      <c r="C46" s="59"/>
      <c r="D46" s="60" t="s">
        <v>15</v>
      </c>
    </row>
    <row r="47" spans="1:9" s="4" customFormat="1" ht="17.25" customHeight="1" x14ac:dyDescent="0.2">
      <c r="A47" s="14" t="s">
        <v>17</v>
      </c>
      <c r="B47" s="22"/>
      <c r="C47" s="22"/>
      <c r="D47" s="48">
        <v>0.16031999999999999</v>
      </c>
    </row>
    <row r="48" spans="1:9" s="4" customFormat="1" ht="17.25" customHeight="1" x14ac:dyDescent="0.2">
      <c r="A48" s="7" t="s">
        <v>18</v>
      </c>
      <c r="D48" s="49">
        <v>4.7980000000000002E-2</v>
      </c>
    </row>
    <row r="49" spans="1:9" s="4" customFormat="1" ht="17.25" customHeight="1" x14ac:dyDescent="0.2">
      <c r="A49" s="14" t="s">
        <v>53</v>
      </c>
      <c r="B49" s="22"/>
      <c r="C49" s="22"/>
      <c r="D49" s="48">
        <v>0.25019000000000002</v>
      </c>
    </row>
    <row r="50" spans="1:9" s="4" customFormat="1" ht="17.25" customHeight="1" x14ac:dyDescent="0.2">
      <c r="A50" s="7" t="s">
        <v>19</v>
      </c>
      <c r="D50" s="49">
        <v>0.24217</v>
      </c>
    </row>
    <row r="51" spans="1:9" s="4" customFormat="1" ht="17.25" customHeight="1" x14ac:dyDescent="0.2">
      <c r="A51" s="14" t="s">
        <v>20</v>
      </c>
      <c r="B51" s="22"/>
      <c r="C51" s="22"/>
      <c r="D51" s="48">
        <v>0.11210000000000001</v>
      </c>
    </row>
    <row r="52" spans="1:9" s="4" customFormat="1" ht="17.25" customHeight="1" x14ac:dyDescent="0.2">
      <c r="A52" s="7" t="s">
        <v>12</v>
      </c>
      <c r="D52" s="49">
        <v>1.4160000000000001E-2</v>
      </c>
    </row>
    <row r="53" spans="1:9" s="4" customFormat="1" ht="17.25" customHeight="1" x14ac:dyDescent="0.2">
      <c r="A53" s="14" t="s">
        <v>21</v>
      </c>
      <c r="B53" s="22"/>
      <c r="C53" s="22"/>
      <c r="D53" s="48">
        <v>1.8799999999999999E-3</v>
      </c>
    </row>
    <row r="54" spans="1:9" s="4" customFormat="1" ht="17.25" customHeight="1" thickBot="1" x14ac:dyDescent="0.25">
      <c r="A54" s="39" t="s">
        <v>14</v>
      </c>
      <c r="B54" s="26"/>
      <c r="C54" s="26"/>
      <c r="D54" s="50">
        <v>0.17096</v>
      </c>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51">
        <v>41639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34"/>
  <dimension ref="A1:L65"/>
  <sheetViews>
    <sheetView showGridLines="0" topLeftCell="A34" zoomScaleNormal="100" workbookViewId="0">
      <selection activeCell="L51" sqref="L51"/>
    </sheetView>
  </sheetViews>
  <sheetFormatPr defaultColWidth="9.140625" defaultRowHeight="12.75" x14ac:dyDescent="0.2"/>
  <cols>
    <col min="1" max="1" width="28" style="1" customWidth="1"/>
    <col min="2" max="2" width="14.140625" style="1" bestFit="1" customWidth="1"/>
    <col min="3" max="3" width="9.285156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41943</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4">
        <v>28506123150.720001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1.61E-2</v>
      </c>
    </row>
    <row r="17" spans="1:7" s="7" customFormat="1" ht="17.25" customHeight="1" x14ac:dyDescent="0.2">
      <c r="A17" s="13" t="s">
        <v>22</v>
      </c>
      <c r="B17" s="13"/>
      <c r="C17" s="14"/>
      <c r="D17" s="14"/>
      <c r="E17" s="14"/>
      <c r="F17" s="14"/>
      <c r="G17" s="15">
        <f>G16-0.3%</f>
        <v>1.3100000000000001E-2</v>
      </c>
    </row>
    <row r="18" spans="1:7" s="7" customFormat="1" ht="17.25" customHeight="1" x14ac:dyDescent="0.2">
      <c r="A18" s="16" t="s">
        <v>25</v>
      </c>
      <c r="B18" s="16"/>
      <c r="G18" s="8">
        <f>G16-0.2%</f>
        <v>1.41E-2</v>
      </c>
    </row>
    <row r="19" spans="1:7" s="7" customFormat="1" ht="17.25" customHeight="1" x14ac:dyDescent="0.2">
      <c r="A19" s="13" t="s">
        <v>26</v>
      </c>
      <c r="B19" s="13"/>
      <c r="C19" s="14"/>
      <c r="D19" s="14"/>
      <c r="E19" s="14"/>
      <c r="F19" s="14"/>
      <c r="G19" s="15">
        <f>G16-0.5%</f>
        <v>1.1099999999999999E-2</v>
      </c>
    </row>
    <row r="20" spans="1:7" s="7" customFormat="1" ht="17.25" customHeight="1" x14ac:dyDescent="0.2">
      <c r="A20" s="16" t="s">
        <v>27</v>
      </c>
      <c r="B20" s="16"/>
      <c r="G20" s="8">
        <f>G16-0.85%</f>
        <v>7.5999999999999991E-3</v>
      </c>
    </row>
    <row r="21" spans="1:7" s="7" customFormat="1" ht="17.25" customHeight="1" x14ac:dyDescent="0.2">
      <c r="A21" s="13" t="s">
        <v>34</v>
      </c>
      <c r="B21" s="13"/>
      <c r="C21" s="14"/>
      <c r="D21" s="14"/>
      <c r="E21" s="14"/>
      <c r="F21" s="14"/>
      <c r="G21" s="15">
        <f>G16-0.6%</f>
        <v>1.01E-2</v>
      </c>
    </row>
    <row r="22" spans="1:7" s="7" customFormat="1" ht="17.25" customHeight="1" x14ac:dyDescent="0.2">
      <c r="A22" s="16" t="s">
        <v>33</v>
      </c>
      <c r="B22" s="16"/>
      <c r="G22" s="8">
        <f>G16-0.8%</f>
        <v>8.0999999999999996E-3</v>
      </c>
    </row>
    <row r="23" spans="1:7" s="7" customFormat="1" ht="17.25" customHeight="1" x14ac:dyDescent="0.2">
      <c r="A23" s="13" t="s">
        <v>28</v>
      </c>
      <c r="B23" s="13"/>
      <c r="C23" s="14"/>
      <c r="D23" s="14"/>
      <c r="E23" s="14"/>
      <c r="F23" s="14"/>
      <c r="G23" s="15">
        <f>G16-0.55%</f>
        <v>1.0599999999999998E-2</v>
      </c>
    </row>
    <row r="24" spans="1:7" s="7" customFormat="1" ht="17.25" customHeight="1" x14ac:dyDescent="0.2">
      <c r="A24" s="16" t="s">
        <v>29</v>
      </c>
      <c r="B24" s="16"/>
      <c r="G24" s="8">
        <f>G16-1.1%</f>
        <v>5.0999999999999986E-3</v>
      </c>
    </row>
    <row r="25" spans="1:7" s="7" customFormat="1" ht="17.25" customHeight="1" x14ac:dyDescent="0.2">
      <c r="A25" s="13" t="s">
        <v>35</v>
      </c>
      <c r="B25" s="13"/>
      <c r="C25" s="14"/>
      <c r="D25" s="14"/>
      <c r="E25" s="14"/>
      <c r="F25" s="14"/>
      <c r="G25" s="15">
        <f>G16-0.45%</f>
        <v>1.1599999999999999E-2</v>
      </c>
    </row>
    <row r="26" spans="1:7" s="7" customFormat="1" ht="17.25" customHeight="1" x14ac:dyDescent="0.2">
      <c r="A26" s="16" t="s">
        <v>31</v>
      </c>
      <c r="B26" s="16"/>
      <c r="G26" s="8">
        <f>G16-0.25%</f>
        <v>1.3599999999999999E-2</v>
      </c>
    </row>
    <row r="27" spans="1:7" s="7" customFormat="1" ht="17.25" customHeight="1" x14ac:dyDescent="0.2">
      <c r="A27" s="13" t="s">
        <v>36</v>
      </c>
      <c r="B27" s="13"/>
      <c r="C27" s="14"/>
      <c r="D27" s="14"/>
      <c r="E27" s="14"/>
      <c r="F27" s="14"/>
      <c r="G27" s="15">
        <f>G16-0.6%</f>
        <v>1.01E-2</v>
      </c>
    </row>
    <row r="28" spans="1:7" s="7" customFormat="1" ht="17.25" customHeight="1" x14ac:dyDescent="0.2">
      <c r="A28" s="16" t="s">
        <v>37</v>
      </c>
      <c r="B28" s="16"/>
      <c r="G28" s="8">
        <f>G16-0.85%</f>
        <v>7.5999999999999991E-3</v>
      </c>
    </row>
    <row r="29" spans="1:7" s="7" customFormat="1" ht="17.25" customHeight="1" x14ac:dyDescent="0.2">
      <c r="A29" s="10" t="s">
        <v>38</v>
      </c>
      <c r="B29" s="10"/>
      <c r="C29" s="11"/>
      <c r="D29" s="11"/>
      <c r="E29" s="11"/>
      <c r="F29" s="11"/>
      <c r="G29" s="12">
        <f>G16-1.1%</f>
        <v>5.0999999999999986E-3</v>
      </c>
    </row>
    <row r="30" spans="1:7" s="7" customFormat="1" ht="17.25" customHeight="1" x14ac:dyDescent="0.2">
      <c r="A30" s="16" t="s">
        <v>32</v>
      </c>
      <c r="B30" s="16"/>
      <c r="G30" s="8">
        <f>G16-0.4%</f>
        <v>1.21E-2</v>
      </c>
    </row>
    <row r="31" spans="1:7" s="7" customFormat="1" ht="17.25" customHeight="1" x14ac:dyDescent="0.2">
      <c r="A31" s="9" t="s">
        <v>54</v>
      </c>
      <c r="B31" s="9"/>
      <c r="C31" s="9"/>
      <c r="D31" s="9"/>
      <c r="E31" s="9"/>
      <c r="F31" s="9"/>
      <c r="G31" s="64">
        <v>2.44</v>
      </c>
    </row>
    <row r="32" spans="1:7" s="7" customFormat="1" ht="17.25" customHeight="1" x14ac:dyDescent="0.2">
      <c r="A32" s="9" t="s">
        <v>42</v>
      </c>
      <c r="B32" s="9"/>
      <c r="C32" s="9"/>
      <c r="D32" s="9"/>
      <c r="E32" s="9"/>
      <c r="F32" s="9"/>
      <c r="G32" s="42">
        <v>12</v>
      </c>
    </row>
    <row r="33" spans="1:9" s="7" customFormat="1" ht="17.25" customHeight="1" x14ac:dyDescent="0.2">
      <c r="A33" s="9" t="s">
        <v>3</v>
      </c>
      <c r="B33" s="9"/>
      <c r="C33" s="9"/>
      <c r="D33" s="9"/>
      <c r="E33" s="9"/>
      <c r="F33" s="9"/>
      <c r="G33" s="45">
        <v>5694</v>
      </c>
    </row>
    <row r="34" spans="1:9" s="7" customFormat="1" ht="17.25" customHeight="1" x14ac:dyDescent="0.2">
      <c r="A34" s="9" t="s">
        <v>4</v>
      </c>
      <c r="B34" s="9"/>
      <c r="C34" s="9"/>
      <c r="D34" s="9"/>
      <c r="E34" s="9"/>
      <c r="F34" s="9"/>
      <c r="G34" s="54">
        <v>1.0145999999999999</v>
      </c>
    </row>
    <row r="35" spans="1:9" s="7" customFormat="1" ht="17.25" customHeight="1" thickBot="1" x14ac:dyDescent="0.25">
      <c r="A35" s="31" t="s">
        <v>24</v>
      </c>
      <c r="B35" s="31"/>
      <c r="C35" s="31"/>
      <c r="D35" s="31"/>
      <c r="E35" s="31"/>
      <c r="F35" s="31"/>
      <c r="G35" s="47">
        <f>'[630]SRF Expense Ratios'!$E$2</f>
        <v>0.57251300000000005</v>
      </c>
    </row>
    <row r="36" spans="1:9" s="5" customFormat="1" ht="12" x14ac:dyDescent="0.2"/>
    <row r="37" spans="1:9" s="4" customFormat="1" ht="17.25" customHeight="1" x14ac:dyDescent="0.2">
      <c r="A37" s="35" t="s">
        <v>6</v>
      </c>
      <c r="B37" s="36"/>
      <c r="C37" s="36"/>
      <c r="E37" s="35" t="s">
        <v>10</v>
      </c>
      <c r="F37" s="35"/>
      <c r="G37" s="35"/>
      <c r="H37" s="35"/>
      <c r="I37" s="35"/>
    </row>
    <row r="38" spans="1:9" s="19" customFormat="1" ht="17.25" customHeight="1" x14ac:dyDescent="0.2">
      <c r="A38" s="62" t="s">
        <v>7</v>
      </c>
      <c r="B38" s="60" t="s">
        <v>8</v>
      </c>
      <c r="C38" s="61" t="s">
        <v>9</v>
      </c>
      <c r="D38" s="59"/>
      <c r="E38" s="59"/>
      <c r="F38" s="59"/>
      <c r="G38" s="59"/>
      <c r="H38" s="59"/>
      <c r="I38" s="61" t="s">
        <v>15</v>
      </c>
    </row>
    <row r="39" spans="1:9" s="4" customFormat="1" ht="17.25" customHeight="1" x14ac:dyDescent="0.2">
      <c r="A39" s="20" t="s">
        <v>65</v>
      </c>
      <c r="B39" s="21" t="s">
        <v>49</v>
      </c>
      <c r="C39" s="21" t="s">
        <v>45</v>
      </c>
      <c r="E39" s="20" t="s">
        <v>11</v>
      </c>
      <c r="F39" s="22"/>
      <c r="G39" s="22"/>
      <c r="H39" s="22"/>
      <c r="I39" s="48">
        <v>0.63600000000000001</v>
      </c>
    </row>
    <row r="40" spans="1:9" s="4" customFormat="1" ht="17.25" customHeight="1" x14ac:dyDescent="0.2">
      <c r="A40" s="23" t="s">
        <v>47</v>
      </c>
      <c r="B40" s="24" t="s">
        <v>46</v>
      </c>
      <c r="C40" s="24" t="s">
        <v>45</v>
      </c>
      <c r="E40" s="6" t="s">
        <v>12</v>
      </c>
      <c r="I40" s="49">
        <v>1.4E-2</v>
      </c>
    </row>
    <row r="41" spans="1:9" s="4" customFormat="1" ht="17.25" customHeight="1" x14ac:dyDescent="0.2">
      <c r="A41" s="20" t="s">
        <v>52</v>
      </c>
      <c r="B41" s="21" t="s">
        <v>44</v>
      </c>
      <c r="C41" s="21" t="s">
        <v>51</v>
      </c>
      <c r="E41" s="20" t="s">
        <v>13</v>
      </c>
      <c r="F41" s="22"/>
      <c r="G41" s="22"/>
      <c r="H41" s="22"/>
      <c r="I41" s="48">
        <v>0.20399999999999999</v>
      </c>
    </row>
    <row r="42" spans="1:9" s="4" customFormat="1" ht="17.25" customHeight="1" thickBot="1" x14ac:dyDescent="0.25">
      <c r="A42" s="23" t="s">
        <v>67</v>
      </c>
      <c r="B42" s="24" t="s">
        <v>49</v>
      </c>
      <c r="C42" s="24" t="s">
        <v>45</v>
      </c>
      <c r="E42" s="34" t="s">
        <v>14</v>
      </c>
      <c r="F42" s="26"/>
      <c r="G42" s="26"/>
      <c r="H42" s="26"/>
      <c r="I42" s="50">
        <v>0.14599999999999999</v>
      </c>
    </row>
    <row r="43" spans="1:9" s="4" customFormat="1" ht="17.25" customHeight="1" x14ac:dyDescent="0.2">
      <c r="A43" s="20" t="s">
        <v>61</v>
      </c>
      <c r="B43" s="21" t="s">
        <v>62</v>
      </c>
      <c r="C43" s="21" t="s">
        <v>63</v>
      </c>
    </row>
    <row r="44" spans="1:9" s="5" customFormat="1" ht="12" x14ac:dyDescent="0.2"/>
    <row r="45" spans="1:9" s="4" customFormat="1" ht="17.25" customHeight="1" x14ac:dyDescent="0.2">
      <c r="A45" s="35" t="s">
        <v>16</v>
      </c>
      <c r="B45" s="36"/>
      <c r="C45" s="36"/>
      <c r="D45" s="36"/>
    </row>
    <row r="46" spans="1:9" s="19" customFormat="1" ht="17.25" customHeight="1" x14ac:dyDescent="0.2">
      <c r="A46" s="59"/>
      <c r="B46" s="59"/>
      <c r="C46" s="59"/>
      <c r="D46" s="60" t="s">
        <v>15</v>
      </c>
    </row>
    <row r="47" spans="1:9" s="4" customFormat="1" ht="17.25" customHeight="1" x14ac:dyDescent="0.2">
      <c r="A47" s="14" t="s">
        <v>17</v>
      </c>
      <c r="B47" s="22"/>
      <c r="C47" s="22"/>
      <c r="D47" s="48">
        <v>0.16600000000000001</v>
      </c>
    </row>
    <row r="48" spans="1:9" s="4" customFormat="1" ht="17.25" customHeight="1" x14ac:dyDescent="0.2">
      <c r="A48" s="7" t="s">
        <v>18</v>
      </c>
      <c r="D48" s="49">
        <v>4.7E-2</v>
      </c>
    </row>
    <row r="49" spans="1:9" s="4" customFormat="1" ht="17.25" customHeight="1" x14ac:dyDescent="0.2">
      <c r="A49" s="14" t="s">
        <v>53</v>
      </c>
      <c r="B49" s="22"/>
      <c r="C49" s="22"/>
      <c r="D49" s="48">
        <v>0.24299999999999999</v>
      </c>
    </row>
    <row r="50" spans="1:9" s="4" customFormat="1" ht="17.25" customHeight="1" x14ac:dyDescent="0.2">
      <c r="A50" s="7" t="s">
        <v>19</v>
      </c>
      <c r="D50" s="49">
        <v>0.24399999999999999</v>
      </c>
    </row>
    <row r="51" spans="1:9" s="4" customFormat="1" ht="17.25" customHeight="1" x14ac:dyDescent="0.2">
      <c r="A51" s="14" t="s">
        <v>20</v>
      </c>
      <c r="B51" s="22"/>
      <c r="C51" s="22"/>
      <c r="D51" s="48">
        <v>0.109</v>
      </c>
    </row>
    <row r="52" spans="1:9" s="4" customFormat="1" ht="17.25" customHeight="1" x14ac:dyDescent="0.2">
      <c r="A52" s="7" t="s">
        <v>12</v>
      </c>
      <c r="D52" s="49">
        <v>1.4E-2</v>
      </c>
    </row>
    <row r="53" spans="1:9" s="4" customFormat="1" ht="17.25" customHeight="1" x14ac:dyDescent="0.2">
      <c r="A53" s="14" t="s">
        <v>21</v>
      </c>
      <c r="B53" s="22"/>
      <c r="C53" s="22"/>
      <c r="D53" s="48">
        <v>2E-3</v>
      </c>
    </row>
    <row r="54" spans="1:9" s="4" customFormat="1" ht="17.25" customHeight="1" thickBot="1" x14ac:dyDescent="0.25">
      <c r="A54" s="39" t="s">
        <v>14</v>
      </c>
      <c r="B54" s="26"/>
      <c r="C54" s="26"/>
      <c r="D54" s="50">
        <v>0.17499999999999999</v>
      </c>
    </row>
    <row r="55" spans="1:9" s="5" customFormat="1" ht="12" x14ac:dyDescent="0.2">
      <c r="A55" s="38"/>
      <c r="B55" s="38"/>
      <c r="C55" s="38"/>
      <c r="D55" s="38"/>
      <c r="E55" s="38"/>
      <c r="F55" s="38"/>
      <c r="G55" s="38"/>
      <c r="H55" s="38"/>
      <c r="I55" s="38"/>
    </row>
    <row r="56" spans="1:9" s="27" customFormat="1" ht="175.5" customHeight="1" x14ac:dyDescent="0.2">
      <c r="A56" s="147" t="s">
        <v>66</v>
      </c>
      <c r="B56" s="147"/>
      <c r="C56" s="147"/>
      <c r="D56" s="147"/>
      <c r="E56" s="147"/>
      <c r="F56" s="147"/>
      <c r="G56" s="147"/>
      <c r="H56" s="147"/>
      <c r="I56" s="147"/>
    </row>
    <row r="57" spans="1:9" s="2" customFormat="1" ht="11.25" x14ac:dyDescent="0.2">
      <c r="A57" s="3" t="s">
        <v>5</v>
      </c>
      <c r="B57" s="51">
        <v>41639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35"/>
  <dimension ref="A1:L65"/>
  <sheetViews>
    <sheetView showGridLines="0" topLeftCell="A28" zoomScaleNormal="100" workbookViewId="0">
      <selection activeCell="L44" sqref="L44"/>
    </sheetView>
  </sheetViews>
  <sheetFormatPr defaultColWidth="9.140625" defaultRowHeight="12.75" x14ac:dyDescent="0.2"/>
  <cols>
    <col min="1" max="1" width="28" style="1" customWidth="1"/>
    <col min="2" max="2" width="14.140625" style="1" bestFit="1" customWidth="1"/>
    <col min="3" max="3" width="9.285156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4">
        <v>28585681966.02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1.6E-2</v>
      </c>
    </row>
    <row r="17" spans="1:7" s="7" customFormat="1" ht="17.25" customHeight="1" x14ac:dyDescent="0.2">
      <c r="A17" s="13" t="s">
        <v>22</v>
      </c>
      <c r="B17" s="13"/>
      <c r="C17" s="14"/>
      <c r="D17" s="14"/>
      <c r="E17" s="14"/>
      <c r="F17" s="14"/>
      <c r="G17" s="15">
        <f>G16-0.3%</f>
        <v>1.3000000000000001E-2</v>
      </c>
    </row>
    <row r="18" spans="1:7" s="7" customFormat="1" ht="17.25" customHeight="1" x14ac:dyDescent="0.2">
      <c r="A18" s="16" t="s">
        <v>25</v>
      </c>
      <c r="B18" s="16"/>
      <c r="G18" s="8">
        <f>G16-0.2%</f>
        <v>1.4E-2</v>
      </c>
    </row>
    <row r="19" spans="1:7" s="7" customFormat="1" ht="17.25" customHeight="1" x14ac:dyDescent="0.2">
      <c r="A19" s="13" t="s">
        <v>26</v>
      </c>
      <c r="B19" s="13"/>
      <c r="C19" s="14"/>
      <c r="D19" s="14"/>
      <c r="E19" s="14"/>
      <c r="F19" s="14"/>
      <c r="G19" s="15">
        <f>G16-0.5%</f>
        <v>1.0999999999999999E-2</v>
      </c>
    </row>
    <row r="20" spans="1:7" s="7" customFormat="1" ht="17.25" customHeight="1" x14ac:dyDescent="0.2">
      <c r="A20" s="16" t="s">
        <v>27</v>
      </c>
      <c r="B20" s="16"/>
      <c r="G20" s="8">
        <f>G16-0.85%</f>
        <v>7.4999999999999997E-3</v>
      </c>
    </row>
    <row r="21" spans="1:7" s="7" customFormat="1" ht="17.25" customHeight="1" x14ac:dyDescent="0.2">
      <c r="A21" s="13" t="s">
        <v>34</v>
      </c>
      <c r="B21" s="13"/>
      <c r="C21" s="14"/>
      <c r="D21" s="14"/>
      <c r="E21" s="14"/>
      <c r="F21" s="14"/>
      <c r="G21" s="15">
        <f>G16-0.6%</f>
        <v>0.01</v>
      </c>
    </row>
    <row r="22" spans="1:7" s="7" customFormat="1" ht="17.25" customHeight="1" x14ac:dyDescent="0.2">
      <c r="A22" s="16" t="s">
        <v>33</v>
      </c>
      <c r="B22" s="16"/>
      <c r="G22" s="8">
        <f>G16-0.8%</f>
        <v>8.0000000000000002E-3</v>
      </c>
    </row>
    <row r="23" spans="1:7" s="7" customFormat="1" ht="17.25" customHeight="1" x14ac:dyDescent="0.2">
      <c r="A23" s="13" t="s">
        <v>28</v>
      </c>
      <c r="B23" s="13"/>
      <c r="C23" s="14"/>
      <c r="D23" s="14"/>
      <c r="E23" s="14"/>
      <c r="F23" s="14"/>
      <c r="G23" s="15">
        <f>G16-0.55%</f>
        <v>1.0499999999999999E-2</v>
      </c>
    </row>
    <row r="24" spans="1:7" s="7" customFormat="1" ht="17.25" customHeight="1" x14ac:dyDescent="0.2">
      <c r="A24" s="16" t="s">
        <v>29</v>
      </c>
      <c r="B24" s="16"/>
      <c r="G24" s="8">
        <f>G16-1.1%</f>
        <v>4.9999999999999992E-3</v>
      </c>
    </row>
    <row r="25" spans="1:7" s="7" customFormat="1" ht="17.25" customHeight="1" x14ac:dyDescent="0.2">
      <c r="A25" s="13" t="s">
        <v>35</v>
      </c>
      <c r="B25" s="13"/>
      <c r="C25" s="14"/>
      <c r="D25" s="14"/>
      <c r="E25" s="14"/>
      <c r="F25" s="14"/>
      <c r="G25" s="15">
        <f>G16-0.45%</f>
        <v>1.15E-2</v>
      </c>
    </row>
    <row r="26" spans="1:7" s="7" customFormat="1" ht="17.25" customHeight="1" x14ac:dyDescent="0.2">
      <c r="A26" s="16" t="s">
        <v>31</v>
      </c>
      <c r="B26" s="16"/>
      <c r="G26" s="8">
        <f>G16-0.25%</f>
        <v>1.35E-2</v>
      </c>
    </row>
    <row r="27" spans="1:7" s="7" customFormat="1" ht="17.25" customHeight="1" x14ac:dyDescent="0.2">
      <c r="A27" s="13" t="s">
        <v>36</v>
      </c>
      <c r="B27" s="13"/>
      <c r="C27" s="14"/>
      <c r="D27" s="14"/>
      <c r="E27" s="14"/>
      <c r="F27" s="14"/>
      <c r="G27" s="15">
        <f>G16-0.6%</f>
        <v>0.01</v>
      </c>
    </row>
    <row r="28" spans="1:7" s="7" customFormat="1" ht="17.25" customHeight="1" x14ac:dyDescent="0.2">
      <c r="A28" s="16" t="s">
        <v>37</v>
      </c>
      <c r="B28" s="16"/>
      <c r="G28" s="8">
        <f>G16-0.85%</f>
        <v>7.4999999999999997E-3</v>
      </c>
    </row>
    <row r="29" spans="1:7" s="7" customFormat="1" ht="17.25" customHeight="1" x14ac:dyDescent="0.2">
      <c r="A29" s="10" t="s">
        <v>38</v>
      </c>
      <c r="B29" s="10"/>
      <c r="C29" s="11"/>
      <c r="D29" s="11"/>
      <c r="E29" s="11"/>
      <c r="F29" s="11"/>
      <c r="G29" s="12">
        <f>G16-1.1%</f>
        <v>4.9999999999999992E-3</v>
      </c>
    </row>
    <row r="30" spans="1:7" s="7" customFormat="1" ht="17.25" customHeight="1" x14ac:dyDescent="0.2">
      <c r="A30" s="16" t="s">
        <v>32</v>
      </c>
      <c r="B30" s="16"/>
      <c r="G30" s="8">
        <f>G16-0.4%</f>
        <v>1.2E-2</v>
      </c>
    </row>
    <row r="31" spans="1:7" s="7" customFormat="1" ht="17.25" customHeight="1" x14ac:dyDescent="0.2">
      <c r="A31" s="9" t="s">
        <v>54</v>
      </c>
      <c r="B31" s="9"/>
      <c r="C31" s="9"/>
      <c r="D31" s="9"/>
      <c r="E31" s="9"/>
      <c r="F31" s="9"/>
      <c r="G31" s="64">
        <v>2.42</v>
      </c>
    </row>
    <row r="32" spans="1:7" s="7" customFormat="1" ht="17.25" customHeight="1" x14ac:dyDescent="0.2">
      <c r="A32" s="9" t="s">
        <v>42</v>
      </c>
      <c r="B32" s="9"/>
      <c r="C32" s="9"/>
      <c r="D32" s="9"/>
      <c r="E32" s="9"/>
      <c r="F32" s="9"/>
      <c r="G32" s="42">
        <v>13</v>
      </c>
    </row>
    <row r="33" spans="1:9" s="7" customFormat="1" ht="17.25" customHeight="1" x14ac:dyDescent="0.2">
      <c r="A33" s="9" t="s">
        <v>3</v>
      </c>
      <c r="B33" s="9"/>
      <c r="C33" s="9"/>
      <c r="D33" s="9"/>
      <c r="E33" s="9"/>
      <c r="F33" s="9"/>
      <c r="G33" s="45">
        <v>5599</v>
      </c>
    </row>
    <row r="34" spans="1:9" s="7" customFormat="1" ht="17.25" customHeight="1" x14ac:dyDescent="0.2">
      <c r="A34" s="9" t="s">
        <v>4</v>
      </c>
      <c r="B34" s="9"/>
      <c r="C34" s="9"/>
      <c r="D34" s="9"/>
      <c r="E34" s="9"/>
      <c r="F34" s="9"/>
      <c r="G34" s="54">
        <v>1.0118</v>
      </c>
    </row>
    <row r="35" spans="1:9" s="7" customFormat="1" ht="17.25" customHeight="1" thickBot="1" x14ac:dyDescent="0.25">
      <c r="A35" s="31" t="s">
        <v>24</v>
      </c>
      <c r="B35" s="31"/>
      <c r="C35" s="31"/>
      <c r="D35" s="31"/>
      <c r="E35" s="31"/>
      <c r="F35" s="31"/>
      <c r="G35" s="47">
        <f>'[630]SRF Expense Ratios'!$E$2</f>
        <v>0.57251300000000005</v>
      </c>
    </row>
    <row r="36" spans="1:9" s="5" customFormat="1" ht="12" x14ac:dyDescent="0.2"/>
    <row r="37" spans="1:9" s="4" customFormat="1" ht="17.25" customHeight="1" x14ac:dyDescent="0.2">
      <c r="A37" s="35" t="s">
        <v>6</v>
      </c>
      <c r="B37" s="36"/>
      <c r="C37" s="36"/>
      <c r="E37" s="35" t="s">
        <v>10</v>
      </c>
      <c r="F37" s="35"/>
      <c r="G37" s="35"/>
      <c r="H37" s="35"/>
      <c r="I37" s="35"/>
    </row>
    <row r="38" spans="1:9" s="19" customFormat="1" ht="17.25" customHeight="1" x14ac:dyDescent="0.2">
      <c r="A38" s="62" t="s">
        <v>7</v>
      </c>
      <c r="B38" s="60" t="s">
        <v>8</v>
      </c>
      <c r="C38" s="61" t="s">
        <v>9</v>
      </c>
      <c r="D38" s="59"/>
      <c r="E38" s="59"/>
      <c r="F38" s="59"/>
      <c r="G38" s="59"/>
      <c r="H38" s="59"/>
      <c r="I38" s="61" t="s">
        <v>15</v>
      </c>
    </row>
    <row r="39" spans="1:9" s="4" customFormat="1" ht="17.25" customHeight="1" x14ac:dyDescent="0.2">
      <c r="A39" s="20" t="s">
        <v>65</v>
      </c>
      <c r="B39" s="21" t="s">
        <v>49</v>
      </c>
      <c r="C39" s="21" t="s">
        <v>45</v>
      </c>
      <c r="E39" s="20" t="s">
        <v>11</v>
      </c>
      <c r="F39" s="22"/>
      <c r="G39" s="22"/>
      <c r="H39" s="22"/>
      <c r="I39" s="48">
        <v>0.63300000000000001</v>
      </c>
    </row>
    <row r="40" spans="1:9" s="4" customFormat="1" ht="17.25" customHeight="1" x14ac:dyDescent="0.2">
      <c r="A40" s="23" t="s">
        <v>47</v>
      </c>
      <c r="B40" s="24" t="s">
        <v>46</v>
      </c>
      <c r="C40" s="24" t="s">
        <v>45</v>
      </c>
      <c r="E40" s="6" t="s">
        <v>12</v>
      </c>
      <c r="I40" s="49">
        <v>1.6E-2</v>
      </c>
    </row>
    <row r="41" spans="1:9" s="4" customFormat="1" ht="17.25" customHeight="1" x14ac:dyDescent="0.2">
      <c r="A41" s="20" t="s">
        <v>52</v>
      </c>
      <c r="B41" s="21" t="s">
        <v>44</v>
      </c>
      <c r="C41" s="21" t="s">
        <v>51</v>
      </c>
      <c r="E41" s="20" t="s">
        <v>13</v>
      </c>
      <c r="F41" s="22"/>
      <c r="G41" s="22"/>
      <c r="H41" s="22"/>
      <c r="I41" s="48">
        <v>0.20100000000000001</v>
      </c>
    </row>
    <row r="42" spans="1:9" s="4" customFormat="1" ht="17.25" customHeight="1" thickBot="1" x14ac:dyDescent="0.25">
      <c r="A42" s="23" t="s">
        <v>67</v>
      </c>
      <c r="B42" s="24" t="s">
        <v>49</v>
      </c>
      <c r="C42" s="24" t="s">
        <v>45</v>
      </c>
      <c r="E42" s="34" t="s">
        <v>14</v>
      </c>
      <c r="F42" s="26"/>
      <c r="G42" s="26"/>
      <c r="H42" s="26"/>
      <c r="I42" s="50">
        <v>0.15010000000000001</v>
      </c>
    </row>
    <row r="43" spans="1:9" s="4" customFormat="1" ht="17.25" customHeight="1" x14ac:dyDescent="0.2">
      <c r="A43" s="20" t="s">
        <v>61</v>
      </c>
      <c r="B43" s="21" t="s">
        <v>62</v>
      </c>
      <c r="C43" s="21" t="s">
        <v>63</v>
      </c>
    </row>
    <row r="44" spans="1:9" s="5" customFormat="1" ht="12" x14ac:dyDescent="0.2"/>
    <row r="45" spans="1:9" s="4" customFormat="1" ht="17.25" customHeight="1" x14ac:dyDescent="0.2">
      <c r="A45" s="35" t="s">
        <v>16</v>
      </c>
      <c r="B45" s="36"/>
      <c r="C45" s="36"/>
      <c r="D45" s="36"/>
    </row>
    <row r="46" spans="1:9" s="19" customFormat="1" ht="17.25" customHeight="1" x14ac:dyDescent="0.2">
      <c r="A46" s="59"/>
      <c r="B46" s="59"/>
      <c r="C46" s="59"/>
      <c r="D46" s="60" t="s">
        <v>15</v>
      </c>
    </row>
    <row r="47" spans="1:9" s="4" customFormat="1" ht="17.25" customHeight="1" x14ac:dyDescent="0.2">
      <c r="A47" s="14" t="s">
        <v>17</v>
      </c>
      <c r="B47" s="22"/>
      <c r="C47" s="22"/>
      <c r="D47" s="48">
        <v>0.16300000000000001</v>
      </c>
    </row>
    <row r="48" spans="1:9" s="4" customFormat="1" ht="17.25" customHeight="1" x14ac:dyDescent="0.2">
      <c r="A48" s="7" t="s">
        <v>18</v>
      </c>
      <c r="D48" s="49">
        <v>4.4999999999999998E-2</v>
      </c>
    </row>
    <row r="49" spans="1:9" s="4" customFormat="1" ht="17.25" customHeight="1" x14ac:dyDescent="0.2">
      <c r="A49" s="14" t="s">
        <v>53</v>
      </c>
      <c r="B49" s="22"/>
      <c r="C49" s="22"/>
      <c r="D49" s="48">
        <v>0.23599999999999999</v>
      </c>
    </row>
    <row r="50" spans="1:9" s="4" customFormat="1" ht="17.25" customHeight="1" x14ac:dyDescent="0.2">
      <c r="A50" s="7" t="s">
        <v>19</v>
      </c>
      <c r="D50" s="49">
        <v>0.246</v>
      </c>
    </row>
    <row r="51" spans="1:9" s="4" customFormat="1" ht="17.25" customHeight="1" x14ac:dyDescent="0.2">
      <c r="A51" s="14" t="s">
        <v>20</v>
      </c>
      <c r="B51" s="22"/>
      <c r="C51" s="22"/>
      <c r="D51" s="48">
        <v>0.107</v>
      </c>
    </row>
    <row r="52" spans="1:9" s="4" customFormat="1" ht="17.25" customHeight="1" x14ac:dyDescent="0.2">
      <c r="A52" s="7" t="s">
        <v>12</v>
      </c>
      <c r="D52" s="49">
        <v>1.6E-2</v>
      </c>
    </row>
    <row r="53" spans="1:9" s="4" customFormat="1" ht="17.25" customHeight="1" x14ac:dyDescent="0.2">
      <c r="A53" s="14" t="s">
        <v>21</v>
      </c>
      <c r="B53" s="22"/>
      <c r="C53" s="22"/>
      <c r="D53" s="48">
        <v>2E-3</v>
      </c>
    </row>
    <row r="54" spans="1:9" s="4" customFormat="1" ht="17.25" customHeight="1" thickBot="1" x14ac:dyDescent="0.25">
      <c r="A54" s="39" t="s">
        <v>14</v>
      </c>
      <c r="B54" s="26"/>
      <c r="C54" s="26"/>
      <c r="D54" s="50">
        <v>0.185</v>
      </c>
    </row>
    <row r="55" spans="1:9" s="5" customFormat="1" ht="12" x14ac:dyDescent="0.2">
      <c r="A55" s="38"/>
      <c r="B55" s="38"/>
      <c r="C55" s="38"/>
      <c r="D55" s="38"/>
      <c r="E55" s="38"/>
      <c r="F55" s="38"/>
      <c r="G55" s="38"/>
      <c r="H55" s="38"/>
      <c r="I55" s="38"/>
    </row>
    <row r="56" spans="1:9" s="27" customFormat="1" ht="175.5" customHeight="1" x14ac:dyDescent="0.2">
      <c r="A56" s="147" t="s">
        <v>66</v>
      </c>
      <c r="B56" s="147"/>
      <c r="C56" s="147"/>
      <c r="D56" s="147"/>
      <c r="E56" s="147"/>
      <c r="F56" s="147"/>
      <c r="G56" s="147"/>
      <c r="H56" s="147"/>
      <c r="I56" s="147"/>
    </row>
    <row r="57" spans="1:9" s="2" customFormat="1" ht="11.25" x14ac:dyDescent="0.2">
      <c r="A57" s="3" t="s">
        <v>5</v>
      </c>
      <c r="B57" s="51">
        <v>41639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36"/>
  <dimension ref="A1:L65"/>
  <sheetViews>
    <sheetView showGridLines="0" topLeftCell="A34" zoomScaleNormal="100" workbookViewId="0">
      <selection activeCell="L49" sqref="L49"/>
    </sheetView>
  </sheetViews>
  <sheetFormatPr defaultColWidth="9.140625" defaultRowHeight="12.75" x14ac:dyDescent="0.2"/>
  <cols>
    <col min="1" max="1" width="25.28515625" style="1" customWidth="1"/>
    <col min="2" max="2" width="14.140625" style="1" bestFit="1" customWidth="1"/>
    <col min="3" max="3" width="9.285156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4">
        <v>28712181817.009998</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1.5900000000000001E-2</v>
      </c>
    </row>
    <row r="17" spans="1:7" s="7" customFormat="1" ht="17.25" customHeight="1" x14ac:dyDescent="0.2">
      <c r="A17" s="13" t="s">
        <v>22</v>
      </c>
      <c r="B17" s="13"/>
      <c r="C17" s="14"/>
      <c r="D17" s="14"/>
      <c r="E17" s="14"/>
      <c r="F17" s="14"/>
      <c r="G17" s="15">
        <f>G16-0.3%</f>
        <v>1.2900000000000002E-2</v>
      </c>
    </row>
    <row r="18" spans="1:7" s="7" customFormat="1" ht="17.25" customHeight="1" x14ac:dyDescent="0.2">
      <c r="A18" s="16" t="s">
        <v>25</v>
      </c>
      <c r="B18" s="16"/>
      <c r="G18" s="8">
        <f>G16-0.2%</f>
        <v>1.3900000000000001E-2</v>
      </c>
    </row>
    <row r="19" spans="1:7" s="7" customFormat="1" ht="17.25" customHeight="1" x14ac:dyDescent="0.2">
      <c r="A19" s="13" t="s">
        <v>26</v>
      </c>
      <c r="B19" s="13"/>
      <c r="C19" s="14"/>
      <c r="D19" s="14"/>
      <c r="E19" s="14"/>
      <c r="F19" s="14"/>
      <c r="G19" s="15">
        <f>G16-0.5%</f>
        <v>1.09E-2</v>
      </c>
    </row>
    <row r="20" spans="1:7" s="7" customFormat="1" ht="17.25" customHeight="1" x14ac:dyDescent="0.2">
      <c r="A20" s="16" t="s">
        <v>27</v>
      </c>
      <c r="B20" s="16"/>
      <c r="G20" s="8">
        <f>G16-0.85%</f>
        <v>7.4000000000000003E-3</v>
      </c>
    </row>
    <row r="21" spans="1:7" s="7" customFormat="1" ht="17.25" customHeight="1" x14ac:dyDescent="0.2">
      <c r="A21" s="13" t="s">
        <v>34</v>
      </c>
      <c r="B21" s="13"/>
      <c r="C21" s="14"/>
      <c r="D21" s="14"/>
      <c r="E21" s="14"/>
      <c r="F21" s="14"/>
      <c r="G21" s="15">
        <f>G16-0.6%</f>
        <v>9.9000000000000008E-3</v>
      </c>
    </row>
    <row r="22" spans="1:7" s="7" customFormat="1" ht="17.25" customHeight="1" x14ac:dyDescent="0.2">
      <c r="A22" s="16" t="s">
        <v>33</v>
      </c>
      <c r="B22" s="16"/>
      <c r="G22" s="8">
        <f>G16-0.8%</f>
        <v>7.9000000000000008E-3</v>
      </c>
    </row>
    <row r="23" spans="1:7" s="7" customFormat="1" ht="17.25" customHeight="1" x14ac:dyDescent="0.2">
      <c r="A23" s="13" t="s">
        <v>28</v>
      </c>
      <c r="B23" s="13"/>
      <c r="C23" s="14"/>
      <c r="D23" s="14"/>
      <c r="E23" s="14"/>
      <c r="F23" s="14"/>
      <c r="G23" s="15">
        <f>G16-0.55%</f>
        <v>1.04E-2</v>
      </c>
    </row>
    <row r="24" spans="1:7" s="7" customFormat="1" ht="17.25" customHeight="1" x14ac:dyDescent="0.2">
      <c r="A24" s="16" t="s">
        <v>29</v>
      </c>
      <c r="B24" s="16"/>
      <c r="G24" s="8">
        <f>G16-1.1%</f>
        <v>4.8999999999999998E-3</v>
      </c>
    </row>
    <row r="25" spans="1:7" s="7" customFormat="1" ht="17.25" customHeight="1" x14ac:dyDescent="0.2">
      <c r="A25" s="13" t="s">
        <v>35</v>
      </c>
      <c r="B25" s="13"/>
      <c r="C25" s="14"/>
      <c r="D25" s="14"/>
      <c r="E25" s="14"/>
      <c r="F25" s="14"/>
      <c r="G25" s="15">
        <f>G16-0.45%</f>
        <v>1.14E-2</v>
      </c>
    </row>
    <row r="26" spans="1:7" s="7" customFormat="1" ht="17.25" customHeight="1" x14ac:dyDescent="0.2">
      <c r="A26" s="16" t="s">
        <v>31</v>
      </c>
      <c r="B26" s="16"/>
      <c r="G26" s="8">
        <f>G16-0.25%</f>
        <v>1.34E-2</v>
      </c>
    </row>
    <row r="27" spans="1:7" s="7" customFormat="1" ht="17.25" customHeight="1" x14ac:dyDescent="0.2">
      <c r="A27" s="13" t="s">
        <v>36</v>
      </c>
      <c r="B27" s="13"/>
      <c r="C27" s="14"/>
      <c r="D27" s="14"/>
      <c r="E27" s="14"/>
      <c r="F27" s="14"/>
      <c r="G27" s="15">
        <f>G16-0.6%</f>
        <v>9.9000000000000008E-3</v>
      </c>
    </row>
    <row r="28" spans="1:7" s="7" customFormat="1" ht="17.25" customHeight="1" x14ac:dyDescent="0.2">
      <c r="A28" s="16" t="s">
        <v>37</v>
      </c>
      <c r="B28" s="16"/>
      <c r="G28" s="8">
        <f>G16-0.85%</f>
        <v>7.4000000000000003E-3</v>
      </c>
    </row>
    <row r="29" spans="1:7" s="7" customFormat="1" ht="17.25" customHeight="1" x14ac:dyDescent="0.2">
      <c r="A29" s="10" t="s">
        <v>38</v>
      </c>
      <c r="B29" s="10"/>
      <c r="C29" s="11"/>
      <c r="D29" s="11"/>
      <c r="E29" s="11"/>
      <c r="F29" s="11"/>
      <c r="G29" s="12">
        <f>G16-1.1%</f>
        <v>4.8999999999999998E-3</v>
      </c>
    </row>
    <row r="30" spans="1:7" s="7" customFormat="1" ht="17.25" customHeight="1" x14ac:dyDescent="0.2">
      <c r="A30" s="16" t="s">
        <v>32</v>
      </c>
      <c r="B30" s="16"/>
      <c r="G30" s="8">
        <f>G16-0.4%</f>
        <v>1.1900000000000001E-2</v>
      </c>
    </row>
    <row r="31" spans="1:7" s="7" customFormat="1" ht="17.25" customHeight="1" x14ac:dyDescent="0.2">
      <c r="A31" s="9" t="s">
        <v>54</v>
      </c>
      <c r="B31" s="9"/>
      <c r="C31" s="9"/>
      <c r="D31" s="9"/>
      <c r="E31" s="9"/>
      <c r="F31" s="9"/>
      <c r="G31" s="64">
        <v>2.38</v>
      </c>
    </row>
    <row r="32" spans="1:7" s="7" customFormat="1" ht="17.25" customHeight="1" x14ac:dyDescent="0.2">
      <c r="A32" s="9" t="s">
        <v>42</v>
      </c>
      <c r="B32" s="9"/>
      <c r="C32" s="9"/>
      <c r="D32" s="9"/>
      <c r="E32" s="9"/>
      <c r="F32" s="9"/>
      <c r="G32" s="42">
        <v>12</v>
      </c>
    </row>
    <row r="33" spans="1:9" s="7" customFormat="1" ht="17.25" customHeight="1" x14ac:dyDescent="0.2">
      <c r="A33" s="9" t="s">
        <v>3</v>
      </c>
      <c r="B33" s="9"/>
      <c r="C33" s="9"/>
      <c r="D33" s="9"/>
      <c r="E33" s="9"/>
      <c r="F33" s="9"/>
      <c r="G33" s="45">
        <v>5509</v>
      </c>
    </row>
    <row r="34" spans="1:9" s="7" customFormat="1" ht="17.25" customHeight="1" x14ac:dyDescent="0.2">
      <c r="A34" s="9" t="s">
        <v>4</v>
      </c>
      <c r="B34" s="9"/>
      <c r="C34" s="9"/>
      <c r="D34" s="9"/>
      <c r="E34" s="9"/>
      <c r="F34" s="9"/>
      <c r="G34" s="54">
        <v>1.0156000000000001</v>
      </c>
    </row>
    <row r="35" spans="1:9" s="7" customFormat="1" ht="17.25" customHeight="1" thickBot="1" x14ac:dyDescent="0.25">
      <c r="A35" s="31" t="s">
        <v>24</v>
      </c>
      <c r="B35" s="31"/>
      <c r="C35" s="31"/>
      <c r="D35" s="31"/>
      <c r="E35" s="31"/>
      <c r="F35" s="31"/>
      <c r="G35" s="47">
        <f>'[631]SRF Expense Ratios'!$E$2</f>
        <v>0.59613799999999995</v>
      </c>
    </row>
    <row r="36" spans="1:9" s="5" customFormat="1" ht="12" x14ac:dyDescent="0.2"/>
    <row r="37" spans="1:9" s="4" customFormat="1" ht="17.25" customHeight="1" x14ac:dyDescent="0.2">
      <c r="A37" s="35" t="s">
        <v>6</v>
      </c>
      <c r="B37" s="36"/>
      <c r="C37" s="36"/>
      <c r="E37" s="35" t="s">
        <v>10</v>
      </c>
      <c r="F37" s="35"/>
      <c r="G37" s="35"/>
      <c r="H37" s="35"/>
      <c r="I37" s="35"/>
    </row>
    <row r="38" spans="1:9" s="19" customFormat="1" ht="17.25" customHeight="1" x14ac:dyDescent="0.2">
      <c r="A38" s="62" t="s">
        <v>7</v>
      </c>
      <c r="B38" s="60" t="s">
        <v>8</v>
      </c>
      <c r="C38" s="61" t="s">
        <v>9</v>
      </c>
      <c r="D38" s="59"/>
      <c r="E38" s="59"/>
      <c r="F38" s="59"/>
      <c r="G38" s="59"/>
      <c r="H38" s="59"/>
      <c r="I38" s="61" t="s">
        <v>15</v>
      </c>
    </row>
    <row r="39" spans="1:9" s="4" customFormat="1" ht="17.25" customHeight="1" x14ac:dyDescent="0.2">
      <c r="A39" s="20" t="s">
        <v>65</v>
      </c>
      <c r="B39" s="21" t="s">
        <v>49</v>
      </c>
      <c r="C39" s="21" t="s">
        <v>45</v>
      </c>
      <c r="E39" s="20" t="s">
        <v>11</v>
      </c>
      <c r="F39" s="22"/>
      <c r="G39" s="22"/>
      <c r="H39" s="22"/>
      <c r="I39" s="48">
        <v>0.629</v>
      </c>
    </row>
    <row r="40" spans="1:9" s="4" customFormat="1" ht="17.25" customHeight="1" x14ac:dyDescent="0.2">
      <c r="A40" s="23" t="s">
        <v>47</v>
      </c>
      <c r="B40" s="24" t="s">
        <v>46</v>
      </c>
      <c r="C40" s="24" t="s">
        <v>45</v>
      </c>
      <c r="E40" s="6" t="s">
        <v>12</v>
      </c>
      <c r="I40" s="49">
        <v>1.6E-2</v>
      </c>
    </row>
    <row r="41" spans="1:9" s="4" customFormat="1" ht="17.25" customHeight="1" x14ac:dyDescent="0.2">
      <c r="A41" s="20" t="s">
        <v>52</v>
      </c>
      <c r="B41" s="21" t="s">
        <v>44</v>
      </c>
      <c r="C41" s="21" t="s">
        <v>51</v>
      </c>
      <c r="E41" s="20" t="s">
        <v>13</v>
      </c>
      <c r="F41" s="22"/>
      <c r="G41" s="22"/>
      <c r="H41" s="22"/>
      <c r="I41" s="48">
        <v>0.2</v>
      </c>
    </row>
    <row r="42" spans="1:9" s="4" customFormat="1" ht="17.25" customHeight="1" thickBot="1" x14ac:dyDescent="0.25">
      <c r="A42" s="23" t="s">
        <v>48</v>
      </c>
      <c r="B42" s="24" t="s">
        <v>49</v>
      </c>
      <c r="C42" s="24" t="s">
        <v>45</v>
      </c>
      <c r="E42" s="34" t="s">
        <v>14</v>
      </c>
      <c r="F42" s="26"/>
      <c r="G42" s="26"/>
      <c r="H42" s="26"/>
      <c r="I42" s="50">
        <v>0.155</v>
      </c>
    </row>
    <row r="43" spans="1:9" s="4" customFormat="1" ht="17.25" customHeight="1" x14ac:dyDescent="0.2">
      <c r="A43" s="20" t="s">
        <v>61</v>
      </c>
      <c r="B43" s="21" t="s">
        <v>62</v>
      </c>
      <c r="C43" s="21" t="s">
        <v>63</v>
      </c>
    </row>
    <row r="44" spans="1:9" s="5" customFormat="1" ht="12" x14ac:dyDescent="0.2"/>
    <row r="45" spans="1:9" s="4" customFormat="1" ht="17.25" customHeight="1" x14ac:dyDescent="0.2">
      <c r="A45" s="35" t="s">
        <v>16</v>
      </c>
      <c r="B45" s="36"/>
      <c r="C45" s="36"/>
      <c r="D45" s="36"/>
    </row>
    <row r="46" spans="1:9" s="19" customFormat="1" ht="17.25" customHeight="1" x14ac:dyDescent="0.2">
      <c r="A46" s="59"/>
      <c r="B46" s="59"/>
      <c r="C46" s="59"/>
      <c r="D46" s="60" t="s">
        <v>15</v>
      </c>
    </row>
    <row r="47" spans="1:9" s="4" customFormat="1" ht="17.25" customHeight="1" x14ac:dyDescent="0.2">
      <c r="A47" s="14" t="s">
        <v>17</v>
      </c>
      <c r="B47" s="22"/>
      <c r="C47" s="22"/>
      <c r="D47" s="48">
        <v>0.16500000000000001</v>
      </c>
    </row>
    <row r="48" spans="1:9" s="4" customFormat="1" ht="17.25" customHeight="1" x14ac:dyDescent="0.2">
      <c r="A48" s="7" t="s">
        <v>18</v>
      </c>
      <c r="D48" s="49">
        <v>4.2999999999999997E-2</v>
      </c>
    </row>
    <row r="49" spans="1:9" s="4" customFormat="1" ht="17.25" customHeight="1" x14ac:dyDescent="0.2">
      <c r="A49" s="14" t="s">
        <v>53</v>
      </c>
      <c r="B49" s="22"/>
      <c r="C49" s="22"/>
      <c r="D49" s="48">
        <v>0.23200000000000001</v>
      </c>
    </row>
    <row r="50" spans="1:9" s="4" customFormat="1" ht="17.25" customHeight="1" x14ac:dyDescent="0.2">
      <c r="A50" s="7" t="s">
        <v>19</v>
      </c>
      <c r="D50" s="49">
        <v>0.24199999999999999</v>
      </c>
    </row>
    <row r="51" spans="1:9" s="4" customFormat="1" ht="17.25" customHeight="1" x14ac:dyDescent="0.2">
      <c r="A51" s="14" t="s">
        <v>20</v>
      </c>
      <c r="B51" s="22"/>
      <c r="C51" s="22"/>
      <c r="D51" s="48">
        <v>0.10299999999999999</v>
      </c>
    </row>
    <row r="52" spans="1:9" s="4" customFormat="1" ht="17.25" customHeight="1" x14ac:dyDescent="0.2">
      <c r="A52" s="7" t="s">
        <v>12</v>
      </c>
      <c r="D52" s="49">
        <v>1.6E-2</v>
      </c>
    </row>
    <row r="53" spans="1:9" s="4" customFormat="1" ht="17.25" customHeight="1" x14ac:dyDescent="0.2">
      <c r="A53" s="14" t="s">
        <v>21</v>
      </c>
      <c r="B53" s="22"/>
      <c r="C53" s="22"/>
      <c r="D53" s="48">
        <v>2E-3</v>
      </c>
    </row>
    <row r="54" spans="1:9" s="4" customFormat="1" ht="17.25" customHeight="1" thickBot="1" x14ac:dyDescent="0.25">
      <c r="A54" s="39" t="s">
        <v>14</v>
      </c>
      <c r="B54" s="26"/>
      <c r="C54" s="26"/>
      <c r="D54" s="50">
        <v>0.19700000000000001</v>
      </c>
    </row>
    <row r="55" spans="1:9" s="5" customFormat="1" ht="12" x14ac:dyDescent="0.2">
      <c r="A55" s="38"/>
      <c r="B55" s="38"/>
      <c r="C55" s="38"/>
      <c r="D55" s="38"/>
      <c r="E55" s="38"/>
      <c r="F55" s="38"/>
      <c r="G55" s="38"/>
      <c r="H55" s="38"/>
      <c r="I55" s="38"/>
    </row>
    <row r="56" spans="1:9" s="27" customFormat="1" ht="175.5" customHeight="1" x14ac:dyDescent="0.2">
      <c r="A56" s="147" t="s">
        <v>66</v>
      </c>
      <c r="B56" s="147"/>
      <c r="C56" s="147"/>
      <c r="D56" s="147"/>
      <c r="E56" s="147"/>
      <c r="F56" s="147"/>
      <c r="G56" s="147"/>
      <c r="H56" s="147"/>
      <c r="I56" s="147"/>
    </row>
    <row r="57" spans="1:9" s="2" customFormat="1" ht="11.25" x14ac:dyDescent="0.2">
      <c r="A57" s="3" t="s">
        <v>5</v>
      </c>
      <c r="B57" s="51">
        <v>41639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37"/>
  <dimension ref="A1:L65"/>
  <sheetViews>
    <sheetView showGridLines="0" topLeftCell="A37" zoomScaleNormal="100" workbookViewId="0">
      <selection activeCell="M51" sqref="M51"/>
    </sheetView>
  </sheetViews>
  <sheetFormatPr defaultColWidth="9.140625" defaultRowHeight="12.75" x14ac:dyDescent="0.2"/>
  <cols>
    <col min="1" max="1" width="25.28515625" style="1" customWidth="1"/>
    <col min="2" max="2" width="14.140625" style="1" bestFit="1" customWidth="1"/>
    <col min="3" max="3" width="9.285156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4">
        <v>28681563737.470001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1.55E-2</v>
      </c>
    </row>
    <row r="17" spans="1:7" s="7" customFormat="1" ht="17.25" customHeight="1" x14ac:dyDescent="0.2">
      <c r="A17" s="13" t="s">
        <v>22</v>
      </c>
      <c r="B17" s="13"/>
      <c r="C17" s="14"/>
      <c r="D17" s="14"/>
      <c r="E17" s="14"/>
      <c r="F17" s="14"/>
      <c r="G17" s="15">
        <f>G16-0.3%</f>
        <v>1.2500000000000001E-2</v>
      </c>
    </row>
    <row r="18" spans="1:7" s="7" customFormat="1" ht="17.25" customHeight="1" x14ac:dyDescent="0.2">
      <c r="A18" s="16" t="s">
        <v>25</v>
      </c>
      <c r="B18" s="16"/>
      <c r="G18" s="8">
        <f>G16-0.2%</f>
        <v>1.35E-2</v>
      </c>
    </row>
    <row r="19" spans="1:7" s="7" customFormat="1" ht="17.25" customHeight="1" x14ac:dyDescent="0.2">
      <c r="A19" s="13" t="s">
        <v>26</v>
      </c>
      <c r="B19" s="13"/>
      <c r="C19" s="14"/>
      <c r="D19" s="14"/>
      <c r="E19" s="14"/>
      <c r="F19" s="14"/>
      <c r="G19" s="15">
        <f>G16-0.5%</f>
        <v>1.0499999999999999E-2</v>
      </c>
    </row>
    <row r="20" spans="1:7" s="7" customFormat="1" ht="17.25" customHeight="1" x14ac:dyDescent="0.2">
      <c r="A20" s="16" t="s">
        <v>27</v>
      </c>
      <c r="B20" s="16"/>
      <c r="G20" s="8">
        <f>G16-0.85%</f>
        <v>6.9999999999999993E-3</v>
      </c>
    </row>
    <row r="21" spans="1:7" s="7" customFormat="1" ht="17.25" customHeight="1" x14ac:dyDescent="0.2">
      <c r="A21" s="13" t="s">
        <v>34</v>
      </c>
      <c r="B21" s="13"/>
      <c r="C21" s="14"/>
      <c r="D21" s="14"/>
      <c r="E21" s="14"/>
      <c r="F21" s="14"/>
      <c r="G21" s="15">
        <f>G16-0.6%</f>
        <v>9.4999999999999998E-3</v>
      </c>
    </row>
    <row r="22" spans="1:7" s="7" customFormat="1" ht="17.25" customHeight="1" x14ac:dyDescent="0.2">
      <c r="A22" s="16" t="s">
        <v>33</v>
      </c>
      <c r="B22" s="16"/>
      <c r="G22" s="8">
        <f>G16-0.8%</f>
        <v>7.4999999999999997E-3</v>
      </c>
    </row>
    <row r="23" spans="1:7" s="7" customFormat="1" ht="17.25" customHeight="1" x14ac:dyDescent="0.2">
      <c r="A23" s="13" t="s">
        <v>28</v>
      </c>
      <c r="B23" s="13"/>
      <c r="C23" s="14"/>
      <c r="D23" s="14"/>
      <c r="E23" s="14"/>
      <c r="F23" s="14"/>
      <c r="G23" s="15">
        <f>G16-0.55%</f>
        <v>9.9999999999999985E-3</v>
      </c>
    </row>
    <row r="24" spans="1:7" s="7" customFormat="1" ht="17.25" customHeight="1" x14ac:dyDescent="0.2">
      <c r="A24" s="16" t="s">
        <v>29</v>
      </c>
      <c r="B24" s="16"/>
      <c r="G24" s="8">
        <f>G16-1.1%</f>
        <v>4.4999999999999988E-3</v>
      </c>
    </row>
    <row r="25" spans="1:7" s="7" customFormat="1" ht="17.25" customHeight="1" x14ac:dyDescent="0.2">
      <c r="A25" s="13" t="s">
        <v>35</v>
      </c>
      <c r="B25" s="13"/>
      <c r="C25" s="14"/>
      <c r="D25" s="14"/>
      <c r="E25" s="14"/>
      <c r="F25" s="14"/>
      <c r="G25" s="15">
        <f>G16-0.45%</f>
        <v>1.0999999999999999E-2</v>
      </c>
    </row>
    <row r="26" spans="1:7" s="7" customFormat="1" ht="17.25" customHeight="1" x14ac:dyDescent="0.2">
      <c r="A26" s="16" t="s">
        <v>31</v>
      </c>
      <c r="B26" s="16"/>
      <c r="G26" s="8">
        <f>G16-0.25%</f>
        <v>1.2999999999999999E-2</v>
      </c>
    </row>
    <row r="27" spans="1:7" s="7" customFormat="1" ht="17.25" customHeight="1" x14ac:dyDescent="0.2">
      <c r="A27" s="13" t="s">
        <v>36</v>
      </c>
      <c r="B27" s="13"/>
      <c r="C27" s="14"/>
      <c r="D27" s="14"/>
      <c r="E27" s="14"/>
      <c r="F27" s="14"/>
      <c r="G27" s="15">
        <f>G16-0.6%</f>
        <v>9.4999999999999998E-3</v>
      </c>
    </row>
    <row r="28" spans="1:7" s="7" customFormat="1" ht="17.25" customHeight="1" x14ac:dyDescent="0.2">
      <c r="A28" s="16" t="s">
        <v>37</v>
      </c>
      <c r="B28" s="16"/>
      <c r="G28" s="8">
        <f>G16-0.85%</f>
        <v>6.9999999999999993E-3</v>
      </c>
    </row>
    <row r="29" spans="1:7" s="7" customFormat="1" ht="17.25" customHeight="1" x14ac:dyDescent="0.2">
      <c r="A29" s="10" t="s">
        <v>38</v>
      </c>
      <c r="B29" s="10"/>
      <c r="C29" s="11"/>
      <c r="D29" s="11"/>
      <c r="E29" s="11"/>
      <c r="F29" s="11"/>
      <c r="G29" s="12">
        <f>G16-1.1%</f>
        <v>4.4999999999999988E-3</v>
      </c>
    </row>
    <row r="30" spans="1:7" s="7" customFormat="1" ht="17.25" customHeight="1" x14ac:dyDescent="0.2">
      <c r="A30" s="16" t="s">
        <v>32</v>
      </c>
      <c r="B30" s="16"/>
      <c r="G30" s="8">
        <f>G16-0.4%</f>
        <v>1.15E-2</v>
      </c>
    </row>
    <row r="31" spans="1:7" s="7" customFormat="1" ht="17.25" customHeight="1" x14ac:dyDescent="0.2">
      <c r="A31" s="9" t="s">
        <v>54</v>
      </c>
      <c r="B31" s="9"/>
      <c r="C31" s="9"/>
      <c r="D31" s="9"/>
      <c r="E31" s="9"/>
      <c r="F31" s="9"/>
      <c r="G31" s="64">
        <v>2.41</v>
      </c>
    </row>
    <row r="32" spans="1:7" s="7" customFormat="1" ht="17.25" customHeight="1" x14ac:dyDescent="0.2">
      <c r="A32" s="9" t="s">
        <v>42</v>
      </c>
      <c r="B32" s="9"/>
      <c r="C32" s="9"/>
      <c r="D32" s="9"/>
      <c r="E32" s="9"/>
      <c r="F32" s="9"/>
      <c r="G32" s="42">
        <v>12</v>
      </c>
    </row>
    <row r="33" spans="1:9" s="7" customFormat="1" ht="17.25" customHeight="1" x14ac:dyDescent="0.2">
      <c r="A33" s="9" t="s">
        <v>3</v>
      </c>
      <c r="B33" s="9"/>
      <c r="C33" s="9"/>
      <c r="D33" s="9"/>
      <c r="E33" s="9"/>
      <c r="F33" s="9"/>
      <c r="G33" s="45">
        <v>5505</v>
      </c>
    </row>
    <row r="34" spans="1:9" s="7" customFormat="1" ht="17.25" customHeight="1" x14ac:dyDescent="0.2">
      <c r="A34" s="9" t="s">
        <v>4</v>
      </c>
      <c r="B34" s="9"/>
      <c r="C34" s="9"/>
      <c r="D34" s="9"/>
      <c r="E34" s="9"/>
      <c r="F34" s="9"/>
      <c r="G34" s="54">
        <v>1.0130999999999999</v>
      </c>
    </row>
    <row r="35" spans="1:9" s="7" customFormat="1" ht="17.25" customHeight="1" thickBot="1" x14ac:dyDescent="0.25">
      <c r="A35" s="31" t="s">
        <v>24</v>
      </c>
      <c r="B35" s="31"/>
      <c r="C35" s="31"/>
      <c r="D35" s="31"/>
      <c r="E35" s="31"/>
      <c r="F35" s="31"/>
      <c r="G35" s="47">
        <f>'[631]SRF Expense Ratios'!$E$2</f>
        <v>0.59613799999999995</v>
      </c>
    </row>
    <row r="36" spans="1:9" s="5" customFormat="1" ht="12" x14ac:dyDescent="0.2"/>
    <row r="37" spans="1:9" s="4" customFormat="1" ht="17.25" customHeight="1" x14ac:dyDescent="0.2">
      <c r="A37" s="35" t="s">
        <v>6</v>
      </c>
      <c r="B37" s="36"/>
      <c r="C37" s="36"/>
      <c r="E37" s="35" t="s">
        <v>10</v>
      </c>
      <c r="F37" s="35"/>
      <c r="G37" s="35"/>
      <c r="H37" s="35"/>
      <c r="I37" s="35"/>
    </row>
    <row r="38" spans="1:9" s="19" customFormat="1" ht="17.25" customHeight="1" x14ac:dyDescent="0.2">
      <c r="A38" s="62" t="s">
        <v>7</v>
      </c>
      <c r="B38" s="60" t="s">
        <v>8</v>
      </c>
      <c r="C38" s="61" t="s">
        <v>9</v>
      </c>
      <c r="D38" s="59"/>
      <c r="E38" s="59"/>
      <c r="F38" s="59"/>
      <c r="G38" s="59"/>
      <c r="H38" s="59"/>
      <c r="I38" s="61" t="s">
        <v>15</v>
      </c>
    </row>
    <row r="39" spans="1:9" s="4" customFormat="1" ht="17.25" customHeight="1" x14ac:dyDescent="0.2">
      <c r="A39" s="20" t="s">
        <v>65</v>
      </c>
      <c r="B39" s="21" t="s">
        <v>49</v>
      </c>
      <c r="C39" s="21" t="s">
        <v>45</v>
      </c>
      <c r="E39" s="20" t="s">
        <v>11</v>
      </c>
      <c r="F39" s="22"/>
      <c r="G39" s="22"/>
      <c r="H39" s="22"/>
      <c r="I39" s="48">
        <v>0.628</v>
      </c>
    </row>
    <row r="40" spans="1:9" s="4" customFormat="1" ht="17.25" customHeight="1" x14ac:dyDescent="0.2">
      <c r="A40" s="23" t="s">
        <v>47</v>
      </c>
      <c r="B40" s="24" t="s">
        <v>46</v>
      </c>
      <c r="C40" s="24" t="s">
        <v>45</v>
      </c>
      <c r="E40" s="6" t="s">
        <v>12</v>
      </c>
      <c r="I40" s="49">
        <v>1.6E-2</v>
      </c>
    </row>
    <row r="41" spans="1:9" s="4" customFormat="1" ht="17.25" customHeight="1" x14ac:dyDescent="0.2">
      <c r="A41" s="20" t="s">
        <v>52</v>
      </c>
      <c r="B41" s="21" t="s">
        <v>44</v>
      </c>
      <c r="C41" s="21" t="s">
        <v>51</v>
      </c>
      <c r="E41" s="20" t="s">
        <v>13</v>
      </c>
      <c r="F41" s="22"/>
      <c r="G41" s="22"/>
      <c r="H41" s="22"/>
      <c r="I41" s="48">
        <v>0.2</v>
      </c>
    </row>
    <row r="42" spans="1:9" s="4" customFormat="1" ht="17.25" customHeight="1" thickBot="1" x14ac:dyDescent="0.25">
      <c r="A42" s="23" t="s">
        <v>48</v>
      </c>
      <c r="B42" s="24" t="s">
        <v>49</v>
      </c>
      <c r="C42" s="24" t="s">
        <v>45</v>
      </c>
      <c r="E42" s="34" t="s">
        <v>14</v>
      </c>
      <c r="F42" s="26"/>
      <c r="G42" s="26"/>
      <c r="H42" s="26"/>
      <c r="I42" s="50">
        <v>0.156</v>
      </c>
    </row>
    <row r="43" spans="1:9" s="4" customFormat="1" ht="17.25" customHeight="1" x14ac:dyDescent="0.2">
      <c r="A43" s="20" t="s">
        <v>61</v>
      </c>
      <c r="B43" s="21" t="s">
        <v>62</v>
      </c>
      <c r="C43" s="21" t="s">
        <v>63</v>
      </c>
    </row>
    <row r="44" spans="1:9" s="5" customFormat="1" ht="12" x14ac:dyDescent="0.2"/>
    <row r="45" spans="1:9" s="4" customFormat="1" ht="17.25" customHeight="1" x14ac:dyDescent="0.2">
      <c r="A45" s="35" t="s">
        <v>16</v>
      </c>
      <c r="B45" s="36"/>
      <c r="C45" s="36"/>
      <c r="D45" s="36"/>
    </row>
    <row r="46" spans="1:9" s="19" customFormat="1" ht="17.25" customHeight="1" x14ac:dyDescent="0.2">
      <c r="A46" s="59"/>
      <c r="B46" s="59"/>
      <c r="C46" s="59"/>
      <c r="D46" s="60" t="s">
        <v>15</v>
      </c>
    </row>
    <row r="47" spans="1:9" s="4" customFormat="1" ht="17.25" customHeight="1" x14ac:dyDescent="0.2">
      <c r="A47" s="14" t="s">
        <v>17</v>
      </c>
      <c r="B47" s="22"/>
      <c r="C47" s="22"/>
      <c r="D47" s="48">
        <v>0.16900000000000001</v>
      </c>
    </row>
    <row r="48" spans="1:9" s="4" customFormat="1" ht="17.25" customHeight="1" x14ac:dyDescent="0.2">
      <c r="A48" s="7" t="s">
        <v>18</v>
      </c>
      <c r="D48" s="49">
        <v>4.3999999999999997E-2</v>
      </c>
    </row>
    <row r="49" spans="1:9" s="4" customFormat="1" ht="17.25" customHeight="1" x14ac:dyDescent="0.2">
      <c r="A49" s="14" t="s">
        <v>53</v>
      </c>
      <c r="B49" s="22"/>
      <c r="C49" s="22"/>
      <c r="D49" s="48">
        <v>0.23200000000000001</v>
      </c>
    </row>
    <row r="50" spans="1:9" s="4" customFormat="1" ht="17.25" customHeight="1" x14ac:dyDescent="0.2">
      <c r="A50" s="7" t="s">
        <v>19</v>
      </c>
      <c r="D50" s="49">
        <v>0.246</v>
      </c>
    </row>
    <row r="51" spans="1:9" s="4" customFormat="1" ht="17.25" customHeight="1" x14ac:dyDescent="0.2">
      <c r="A51" s="14" t="s">
        <v>20</v>
      </c>
      <c r="B51" s="22"/>
      <c r="C51" s="22"/>
      <c r="D51" s="48">
        <v>0.10299999999999999</v>
      </c>
    </row>
    <row r="52" spans="1:9" s="4" customFormat="1" ht="17.25" customHeight="1" x14ac:dyDescent="0.2">
      <c r="A52" s="7" t="s">
        <v>12</v>
      </c>
      <c r="D52" s="49">
        <v>1.6E-2</v>
      </c>
    </row>
    <row r="53" spans="1:9" s="4" customFormat="1" ht="17.25" customHeight="1" x14ac:dyDescent="0.2">
      <c r="A53" s="14" t="s">
        <v>21</v>
      </c>
      <c r="B53" s="22"/>
      <c r="C53" s="22"/>
      <c r="D53" s="48">
        <v>2E-3</v>
      </c>
    </row>
    <row r="54" spans="1:9" s="4" customFormat="1" ht="17.25" customHeight="1" thickBot="1" x14ac:dyDescent="0.25">
      <c r="A54" s="39" t="s">
        <v>14</v>
      </c>
      <c r="B54" s="26"/>
      <c r="C54" s="26"/>
      <c r="D54" s="50">
        <v>0.188</v>
      </c>
    </row>
    <row r="55" spans="1:9" s="5" customFormat="1" ht="12" x14ac:dyDescent="0.2">
      <c r="A55" s="38"/>
      <c r="B55" s="38"/>
      <c r="C55" s="38"/>
      <c r="D55" s="38"/>
      <c r="E55" s="38"/>
      <c r="F55" s="38"/>
      <c r="G55" s="38"/>
      <c r="H55" s="38"/>
      <c r="I55" s="38"/>
    </row>
    <row r="56" spans="1:9" s="27" customFormat="1" ht="175.5" customHeight="1" x14ac:dyDescent="0.2">
      <c r="A56" s="147" t="s">
        <v>66</v>
      </c>
      <c r="B56" s="147"/>
      <c r="C56" s="147"/>
      <c r="D56" s="147"/>
      <c r="E56" s="147"/>
      <c r="F56" s="147"/>
      <c r="G56" s="147"/>
      <c r="H56" s="147"/>
      <c r="I56" s="147"/>
    </row>
    <row r="57" spans="1:9" s="2" customFormat="1" ht="11.25" x14ac:dyDescent="0.2">
      <c r="A57" s="3" t="s">
        <v>5</v>
      </c>
      <c r="B57" s="51">
        <v>41639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38"/>
  <dimension ref="A1:L65"/>
  <sheetViews>
    <sheetView showGridLines="0" topLeftCell="A38" zoomScaleNormal="100" workbookViewId="0">
      <selection activeCell="L56" sqref="L56"/>
    </sheetView>
  </sheetViews>
  <sheetFormatPr defaultColWidth="9.140625" defaultRowHeight="12.75" x14ac:dyDescent="0.2"/>
  <cols>
    <col min="1" max="1" width="25.28515625" style="1" customWidth="1"/>
    <col min="2" max="2" width="14.140625" style="1" bestFit="1" customWidth="1"/>
    <col min="3" max="3" width="9.285156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4">
        <v>28881479977.919998</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1.54E-2</v>
      </c>
    </row>
    <row r="17" spans="1:7" s="7" customFormat="1" ht="17.25" customHeight="1" x14ac:dyDescent="0.2">
      <c r="A17" s="13" t="s">
        <v>22</v>
      </c>
      <c r="B17" s="13"/>
      <c r="C17" s="14"/>
      <c r="D17" s="14"/>
      <c r="E17" s="14"/>
      <c r="F17" s="14"/>
      <c r="G17" s="15">
        <f>G16-0.3%</f>
        <v>1.2400000000000001E-2</v>
      </c>
    </row>
    <row r="18" spans="1:7" s="7" customFormat="1" ht="17.25" customHeight="1" x14ac:dyDescent="0.2">
      <c r="A18" s="16" t="s">
        <v>25</v>
      </c>
      <c r="B18" s="16"/>
      <c r="G18" s="8">
        <f>G16-0.2%</f>
        <v>1.34E-2</v>
      </c>
    </row>
    <row r="19" spans="1:7" s="7" customFormat="1" ht="17.25" customHeight="1" x14ac:dyDescent="0.2">
      <c r="A19" s="13" t="s">
        <v>26</v>
      </c>
      <c r="B19" s="13"/>
      <c r="C19" s="14"/>
      <c r="D19" s="14"/>
      <c r="E19" s="14"/>
      <c r="F19" s="14"/>
      <c r="G19" s="15">
        <f>G16-0.5%</f>
        <v>1.04E-2</v>
      </c>
    </row>
    <row r="20" spans="1:7" s="7" customFormat="1" ht="17.25" customHeight="1" x14ac:dyDescent="0.2">
      <c r="A20" s="16" t="s">
        <v>27</v>
      </c>
      <c r="B20" s="16"/>
      <c r="G20" s="8">
        <f>G16-0.85%</f>
        <v>6.8999999999999999E-3</v>
      </c>
    </row>
    <row r="21" spans="1:7" s="7" customFormat="1" ht="17.25" customHeight="1" x14ac:dyDescent="0.2">
      <c r="A21" s="13" t="s">
        <v>34</v>
      </c>
      <c r="B21" s="13"/>
      <c r="C21" s="14"/>
      <c r="D21" s="14"/>
      <c r="E21" s="14"/>
      <c r="F21" s="14"/>
      <c r="G21" s="15">
        <f>G16-0.6%</f>
        <v>9.4000000000000004E-3</v>
      </c>
    </row>
    <row r="22" spans="1:7" s="7" customFormat="1" ht="17.25" customHeight="1" x14ac:dyDescent="0.2">
      <c r="A22" s="16" t="s">
        <v>33</v>
      </c>
      <c r="B22" s="16"/>
      <c r="G22" s="8">
        <f>G16-0.8%</f>
        <v>7.4000000000000003E-3</v>
      </c>
    </row>
    <row r="23" spans="1:7" s="7" customFormat="1" ht="17.25" customHeight="1" x14ac:dyDescent="0.2">
      <c r="A23" s="13" t="s">
        <v>28</v>
      </c>
      <c r="B23" s="13"/>
      <c r="C23" s="14"/>
      <c r="D23" s="14"/>
      <c r="E23" s="14"/>
      <c r="F23" s="14"/>
      <c r="G23" s="15">
        <f>G16-0.55%</f>
        <v>9.8999999999999991E-3</v>
      </c>
    </row>
    <row r="24" spans="1:7" s="7" customFormat="1" ht="17.25" customHeight="1" x14ac:dyDescent="0.2">
      <c r="A24" s="16" t="s">
        <v>29</v>
      </c>
      <c r="B24" s="16"/>
      <c r="G24" s="8">
        <f>G16-1.1%</f>
        <v>4.3999999999999994E-3</v>
      </c>
    </row>
    <row r="25" spans="1:7" s="7" customFormat="1" ht="17.25" customHeight="1" x14ac:dyDescent="0.2">
      <c r="A25" s="13" t="s">
        <v>35</v>
      </c>
      <c r="B25" s="13"/>
      <c r="C25" s="14"/>
      <c r="D25" s="14"/>
      <c r="E25" s="14"/>
      <c r="F25" s="14"/>
      <c r="G25" s="15">
        <f>G16-0.45%</f>
        <v>1.09E-2</v>
      </c>
    </row>
    <row r="26" spans="1:7" s="7" customFormat="1" ht="17.25" customHeight="1" x14ac:dyDescent="0.2">
      <c r="A26" s="16" t="s">
        <v>31</v>
      </c>
      <c r="B26" s="16"/>
      <c r="G26" s="8">
        <f>G16-0.25%</f>
        <v>1.29E-2</v>
      </c>
    </row>
    <row r="27" spans="1:7" s="7" customFormat="1" ht="17.25" customHeight="1" x14ac:dyDescent="0.2">
      <c r="A27" s="13" t="s">
        <v>36</v>
      </c>
      <c r="B27" s="13"/>
      <c r="C27" s="14"/>
      <c r="D27" s="14"/>
      <c r="E27" s="14"/>
      <c r="F27" s="14"/>
      <c r="G27" s="15">
        <f>G16-0.6%</f>
        <v>9.4000000000000004E-3</v>
      </c>
    </row>
    <row r="28" spans="1:7" s="7" customFormat="1" ht="17.25" customHeight="1" x14ac:dyDescent="0.2">
      <c r="A28" s="16" t="s">
        <v>37</v>
      </c>
      <c r="B28" s="16"/>
      <c r="G28" s="8">
        <f>G16-0.85%</f>
        <v>6.8999999999999999E-3</v>
      </c>
    </row>
    <row r="29" spans="1:7" s="7" customFormat="1" ht="17.25" customHeight="1" x14ac:dyDescent="0.2">
      <c r="A29" s="10" t="s">
        <v>38</v>
      </c>
      <c r="B29" s="10"/>
      <c r="C29" s="11"/>
      <c r="D29" s="11"/>
      <c r="E29" s="11"/>
      <c r="F29" s="11"/>
      <c r="G29" s="12">
        <f>G16-1.1%</f>
        <v>4.3999999999999994E-3</v>
      </c>
    </row>
    <row r="30" spans="1:7" s="7" customFormat="1" ht="17.25" customHeight="1" x14ac:dyDescent="0.2">
      <c r="A30" s="16" t="s">
        <v>32</v>
      </c>
      <c r="B30" s="16"/>
      <c r="G30" s="8">
        <f>G16-0.4%</f>
        <v>1.14E-2</v>
      </c>
    </row>
    <row r="31" spans="1:7" s="7" customFormat="1" ht="17.25" customHeight="1" x14ac:dyDescent="0.2">
      <c r="A31" s="9" t="s">
        <v>54</v>
      </c>
      <c r="B31" s="9"/>
      <c r="C31" s="9"/>
      <c r="D31" s="9"/>
      <c r="E31" s="9"/>
      <c r="F31" s="9"/>
      <c r="G31" s="64">
        <v>2.4</v>
      </c>
    </row>
    <row r="32" spans="1:7" s="7" customFormat="1" ht="17.25" customHeight="1" x14ac:dyDescent="0.2">
      <c r="A32" s="9" t="s">
        <v>42</v>
      </c>
      <c r="B32" s="9"/>
      <c r="C32" s="9"/>
      <c r="D32" s="9"/>
      <c r="E32" s="9"/>
      <c r="F32" s="9"/>
      <c r="G32" s="42">
        <v>12</v>
      </c>
    </row>
    <row r="33" spans="1:9" s="7" customFormat="1" ht="17.25" customHeight="1" x14ac:dyDescent="0.2">
      <c r="A33" s="9" t="s">
        <v>3</v>
      </c>
      <c r="B33" s="9"/>
      <c r="C33" s="9"/>
      <c r="D33" s="9"/>
      <c r="E33" s="9"/>
      <c r="F33" s="9"/>
      <c r="G33" s="45">
        <v>5500</v>
      </c>
    </row>
    <row r="34" spans="1:9" s="7" customFormat="1" ht="17.25" customHeight="1" x14ac:dyDescent="0.2">
      <c r="A34" s="9" t="s">
        <v>4</v>
      </c>
      <c r="B34" s="9"/>
      <c r="C34" s="9"/>
      <c r="D34" s="9"/>
      <c r="E34" s="9"/>
      <c r="F34" s="9"/>
      <c r="G34" s="54">
        <v>1.0161</v>
      </c>
    </row>
    <row r="35" spans="1:9" s="7" customFormat="1" ht="17.25" customHeight="1" thickBot="1" x14ac:dyDescent="0.25">
      <c r="A35" s="31" t="s">
        <v>24</v>
      </c>
      <c r="B35" s="31"/>
      <c r="C35" s="31"/>
      <c r="D35" s="31"/>
      <c r="E35" s="31"/>
      <c r="F35" s="31"/>
      <c r="G35" s="47">
        <f>'[631]SRF Expense Ratios'!$E$2</f>
        <v>0.59613799999999995</v>
      </c>
    </row>
    <row r="36" spans="1:9" s="5" customFormat="1" ht="12" x14ac:dyDescent="0.2"/>
    <row r="37" spans="1:9" s="4" customFormat="1" ht="17.25" customHeight="1" x14ac:dyDescent="0.2">
      <c r="A37" s="35" t="s">
        <v>6</v>
      </c>
      <c r="B37" s="36"/>
      <c r="C37" s="36"/>
      <c r="E37" s="35" t="s">
        <v>10</v>
      </c>
      <c r="F37" s="35"/>
      <c r="G37" s="35"/>
      <c r="H37" s="35"/>
      <c r="I37" s="35"/>
    </row>
    <row r="38" spans="1:9" s="19" customFormat="1" ht="17.25" customHeight="1" x14ac:dyDescent="0.2">
      <c r="A38" s="62" t="s">
        <v>7</v>
      </c>
      <c r="B38" s="60" t="s">
        <v>8</v>
      </c>
      <c r="C38" s="61" t="s">
        <v>9</v>
      </c>
      <c r="D38" s="59"/>
      <c r="E38" s="59"/>
      <c r="F38" s="59"/>
      <c r="G38" s="59"/>
      <c r="H38" s="59"/>
      <c r="I38" s="61" t="s">
        <v>15</v>
      </c>
    </row>
    <row r="39" spans="1:9" s="4" customFormat="1" ht="17.25" customHeight="1" x14ac:dyDescent="0.2">
      <c r="A39" s="23" t="s">
        <v>65</v>
      </c>
      <c r="B39" s="21" t="s">
        <v>49</v>
      </c>
      <c r="C39" s="21" t="s">
        <v>45</v>
      </c>
      <c r="E39" s="20" t="s">
        <v>11</v>
      </c>
      <c r="F39" s="22"/>
      <c r="G39" s="22"/>
      <c r="H39" s="22"/>
      <c r="I39" s="48">
        <v>0.62290000000000001</v>
      </c>
    </row>
    <row r="40" spans="1:9" s="4" customFormat="1" ht="17.25" customHeight="1" x14ac:dyDescent="0.2">
      <c r="A40" s="23" t="s">
        <v>47</v>
      </c>
      <c r="B40" s="24" t="s">
        <v>46</v>
      </c>
      <c r="C40" s="24" t="s">
        <v>45</v>
      </c>
      <c r="E40" s="6" t="s">
        <v>12</v>
      </c>
      <c r="I40" s="49">
        <v>1.77E-2</v>
      </c>
    </row>
    <row r="41" spans="1:9" s="4" customFormat="1" ht="17.25" customHeight="1" x14ac:dyDescent="0.2">
      <c r="A41" s="20" t="s">
        <v>52</v>
      </c>
      <c r="B41" s="21" t="s">
        <v>44</v>
      </c>
      <c r="C41" s="21" t="s">
        <v>51</v>
      </c>
      <c r="E41" s="20" t="s">
        <v>13</v>
      </c>
      <c r="F41" s="22"/>
      <c r="G41" s="22"/>
      <c r="H41" s="22"/>
      <c r="I41" s="48">
        <v>0.19819999999999999</v>
      </c>
    </row>
    <row r="42" spans="1:9" s="4" customFormat="1" ht="17.25" customHeight="1" thickBot="1" x14ac:dyDescent="0.25">
      <c r="A42" s="23" t="s">
        <v>48</v>
      </c>
      <c r="B42" s="24" t="s">
        <v>49</v>
      </c>
      <c r="C42" s="24" t="s">
        <v>45</v>
      </c>
      <c r="E42" s="34" t="s">
        <v>14</v>
      </c>
      <c r="F42" s="26"/>
      <c r="G42" s="26"/>
      <c r="H42" s="26"/>
      <c r="I42" s="50">
        <v>0.16120000000000001</v>
      </c>
    </row>
    <row r="43" spans="1:9" s="4" customFormat="1" ht="17.25" customHeight="1" x14ac:dyDescent="0.2">
      <c r="A43" s="20" t="s">
        <v>61</v>
      </c>
      <c r="B43" s="21" t="s">
        <v>62</v>
      </c>
      <c r="C43" s="21" t="s">
        <v>63</v>
      </c>
    </row>
    <row r="44" spans="1:9" s="5" customFormat="1" ht="12" x14ac:dyDescent="0.2"/>
    <row r="45" spans="1:9" s="4" customFormat="1" ht="17.25" customHeight="1" x14ac:dyDescent="0.2">
      <c r="A45" s="35" t="s">
        <v>16</v>
      </c>
      <c r="B45" s="36"/>
      <c r="C45" s="36"/>
      <c r="D45" s="36"/>
    </row>
    <row r="46" spans="1:9" s="19" customFormat="1" ht="17.25" customHeight="1" x14ac:dyDescent="0.2">
      <c r="A46" s="59"/>
      <c r="B46" s="59"/>
      <c r="C46" s="59"/>
      <c r="D46" s="60" t="s">
        <v>15</v>
      </c>
    </row>
    <row r="47" spans="1:9" s="4" customFormat="1" ht="17.25" customHeight="1" x14ac:dyDescent="0.2">
      <c r="A47" s="14" t="s">
        <v>17</v>
      </c>
      <c r="B47" s="22"/>
      <c r="C47" s="22"/>
      <c r="D47" s="48">
        <v>0.16800000000000001</v>
      </c>
    </row>
    <row r="48" spans="1:9" s="4" customFormat="1" ht="17.25" customHeight="1" x14ac:dyDescent="0.2">
      <c r="A48" s="7" t="s">
        <v>18</v>
      </c>
      <c r="D48" s="49">
        <v>4.2999999999999997E-2</v>
      </c>
    </row>
    <row r="49" spans="1:9" s="4" customFormat="1" ht="17.25" customHeight="1" x14ac:dyDescent="0.2">
      <c r="A49" s="14" t="s">
        <v>53</v>
      </c>
      <c r="B49" s="22"/>
      <c r="C49" s="22"/>
      <c r="D49" s="48">
        <v>0.23200000000000001</v>
      </c>
    </row>
    <row r="50" spans="1:9" s="4" customFormat="1" ht="17.25" customHeight="1" x14ac:dyDescent="0.2">
      <c r="A50" s="7" t="s">
        <v>19</v>
      </c>
      <c r="D50" s="49">
        <v>0.248</v>
      </c>
    </row>
    <row r="51" spans="1:9" s="4" customFormat="1" ht="17.25" customHeight="1" x14ac:dyDescent="0.2">
      <c r="A51" s="14" t="s">
        <v>20</v>
      </c>
      <c r="B51" s="22"/>
      <c r="C51" s="22"/>
      <c r="D51" s="48">
        <v>0.10100000000000001</v>
      </c>
    </row>
    <row r="52" spans="1:9" s="4" customFormat="1" ht="17.25" customHeight="1" x14ac:dyDescent="0.2">
      <c r="A52" s="7" t="s">
        <v>12</v>
      </c>
      <c r="D52" s="49">
        <v>1.7000000000000001E-2</v>
      </c>
    </row>
    <row r="53" spans="1:9" s="4" customFormat="1" ht="17.25" customHeight="1" x14ac:dyDescent="0.2">
      <c r="A53" s="14" t="s">
        <v>21</v>
      </c>
      <c r="B53" s="22"/>
      <c r="C53" s="22"/>
      <c r="D53" s="48">
        <v>2E-3</v>
      </c>
    </row>
    <row r="54" spans="1:9" s="4" customFormat="1" ht="17.25" customHeight="1" thickBot="1" x14ac:dyDescent="0.25">
      <c r="A54" s="39" t="s">
        <v>14</v>
      </c>
      <c r="B54" s="26"/>
      <c r="C54" s="26"/>
      <c r="D54" s="50">
        <v>0.189</v>
      </c>
    </row>
    <row r="55" spans="1:9" s="5" customFormat="1" ht="12" x14ac:dyDescent="0.2">
      <c r="A55" s="38"/>
      <c r="B55" s="38"/>
      <c r="C55" s="38"/>
      <c r="D55" s="38"/>
      <c r="E55" s="38"/>
      <c r="F55" s="38"/>
      <c r="G55" s="38"/>
      <c r="H55" s="38"/>
      <c r="I55" s="38"/>
    </row>
    <row r="56" spans="1:9" s="27" customFormat="1" ht="175.5" customHeight="1" x14ac:dyDescent="0.2">
      <c r="A56" s="147" t="s">
        <v>66</v>
      </c>
      <c r="B56" s="147"/>
      <c r="C56" s="147"/>
      <c r="D56" s="147"/>
      <c r="E56" s="147"/>
      <c r="F56" s="147"/>
      <c r="G56" s="147"/>
      <c r="H56" s="147"/>
      <c r="I56" s="147"/>
    </row>
    <row r="57" spans="1:9" s="2" customFormat="1" ht="11.25" x14ac:dyDescent="0.2">
      <c r="A57" s="3" t="s">
        <v>5</v>
      </c>
      <c r="B57" s="51">
        <v>41639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39"/>
  <dimension ref="A1:L65"/>
  <sheetViews>
    <sheetView showGridLines="0" topLeftCell="A13" zoomScaleNormal="100" workbookViewId="0">
      <selection activeCell="A29" sqref="A29:XFD29"/>
    </sheetView>
  </sheetViews>
  <sheetFormatPr defaultColWidth="9.140625" defaultRowHeight="12.75" x14ac:dyDescent="0.2"/>
  <cols>
    <col min="1" max="1" width="25.28515625" style="1" customWidth="1"/>
    <col min="2" max="2" width="14.140625" style="1" bestFit="1" customWidth="1"/>
    <col min="3" max="3" width="9.285156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40"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53">
        <v>28745694091.52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1.54E-2</v>
      </c>
    </row>
    <row r="17" spans="1:7" s="7" customFormat="1" ht="17.25" customHeight="1" x14ac:dyDescent="0.2">
      <c r="A17" s="13" t="s">
        <v>22</v>
      </c>
      <c r="B17" s="13"/>
      <c r="C17" s="14"/>
      <c r="D17" s="14"/>
      <c r="E17" s="14"/>
      <c r="F17" s="14"/>
      <c r="G17" s="15">
        <f>G16-0.3%</f>
        <v>1.2400000000000001E-2</v>
      </c>
    </row>
    <row r="18" spans="1:7" s="7" customFormat="1" ht="17.25" customHeight="1" x14ac:dyDescent="0.2">
      <c r="A18" s="16" t="s">
        <v>25</v>
      </c>
      <c r="B18" s="16"/>
      <c r="G18" s="8">
        <f>G16-0.2%</f>
        <v>1.34E-2</v>
      </c>
    </row>
    <row r="19" spans="1:7" s="7" customFormat="1" ht="17.25" customHeight="1" x14ac:dyDescent="0.2">
      <c r="A19" s="13" t="s">
        <v>26</v>
      </c>
      <c r="B19" s="13"/>
      <c r="C19" s="14"/>
      <c r="D19" s="14"/>
      <c r="E19" s="14"/>
      <c r="F19" s="14"/>
      <c r="G19" s="15">
        <f>G16-0.5%</f>
        <v>1.04E-2</v>
      </c>
    </row>
    <row r="20" spans="1:7" s="7" customFormat="1" ht="17.25" customHeight="1" x14ac:dyDescent="0.2">
      <c r="A20" s="16" t="s">
        <v>27</v>
      </c>
      <c r="B20" s="16"/>
      <c r="G20" s="8">
        <f>G16-0.85%</f>
        <v>6.8999999999999999E-3</v>
      </c>
    </row>
    <row r="21" spans="1:7" s="7" customFormat="1" ht="17.25" customHeight="1" x14ac:dyDescent="0.2">
      <c r="A21" s="13" t="s">
        <v>34</v>
      </c>
      <c r="B21" s="13"/>
      <c r="C21" s="14"/>
      <c r="D21" s="14"/>
      <c r="E21" s="14"/>
      <c r="F21" s="14"/>
      <c r="G21" s="15">
        <f>G16-0.6%</f>
        <v>9.4000000000000004E-3</v>
      </c>
    </row>
    <row r="22" spans="1:7" s="7" customFormat="1" ht="17.25" customHeight="1" x14ac:dyDescent="0.2">
      <c r="A22" s="16" t="s">
        <v>33</v>
      </c>
      <c r="B22" s="16"/>
      <c r="G22" s="8">
        <f>G16-0.8%</f>
        <v>7.4000000000000003E-3</v>
      </c>
    </row>
    <row r="23" spans="1:7" s="7" customFormat="1" ht="17.25" customHeight="1" x14ac:dyDescent="0.2">
      <c r="A23" s="13" t="s">
        <v>28</v>
      </c>
      <c r="B23" s="13"/>
      <c r="C23" s="14"/>
      <c r="D23" s="14"/>
      <c r="E23" s="14"/>
      <c r="F23" s="14"/>
      <c r="G23" s="15">
        <f>G16-0.55%</f>
        <v>9.8999999999999991E-3</v>
      </c>
    </row>
    <row r="24" spans="1:7" s="7" customFormat="1" ht="17.25" customHeight="1" x14ac:dyDescent="0.2">
      <c r="A24" s="16" t="s">
        <v>29</v>
      </c>
      <c r="B24" s="16"/>
      <c r="G24" s="8">
        <f>G16-1.1%</f>
        <v>4.3999999999999994E-3</v>
      </c>
    </row>
    <row r="25" spans="1:7" s="7" customFormat="1" ht="17.25" customHeight="1" x14ac:dyDescent="0.2">
      <c r="A25" s="13" t="s">
        <v>35</v>
      </c>
      <c r="B25" s="13"/>
      <c r="C25" s="14"/>
      <c r="D25" s="14"/>
      <c r="E25" s="14"/>
      <c r="F25" s="14"/>
      <c r="G25" s="15">
        <f>G16-0.45%</f>
        <v>1.09E-2</v>
      </c>
    </row>
    <row r="26" spans="1:7" s="7" customFormat="1" ht="17.25" customHeight="1" x14ac:dyDescent="0.2">
      <c r="A26" s="16" t="s">
        <v>31</v>
      </c>
      <c r="B26" s="16"/>
      <c r="G26" s="8">
        <f>G16-0.25%</f>
        <v>1.29E-2</v>
      </c>
    </row>
    <row r="27" spans="1:7" s="7" customFormat="1" ht="17.25" customHeight="1" x14ac:dyDescent="0.2">
      <c r="A27" s="13" t="s">
        <v>36</v>
      </c>
      <c r="B27" s="13"/>
      <c r="C27" s="14"/>
      <c r="D27" s="14"/>
      <c r="E27" s="14"/>
      <c r="F27" s="14"/>
      <c r="G27" s="15">
        <f>G16-0.6%</f>
        <v>9.4000000000000004E-3</v>
      </c>
    </row>
    <row r="28" spans="1:7" s="7" customFormat="1" ht="17.25" customHeight="1" x14ac:dyDescent="0.2">
      <c r="A28" s="16" t="s">
        <v>37</v>
      </c>
      <c r="B28" s="16"/>
      <c r="G28" s="8">
        <f>G16-0.85%</f>
        <v>6.8999999999999999E-3</v>
      </c>
    </row>
    <row r="29" spans="1:7" s="7" customFormat="1" ht="17.25" customHeight="1" x14ac:dyDescent="0.2">
      <c r="A29" s="10" t="s">
        <v>38</v>
      </c>
      <c r="B29" s="10"/>
      <c r="C29" s="11"/>
      <c r="D29" s="11"/>
      <c r="E29" s="11"/>
      <c r="F29" s="11"/>
      <c r="G29" s="12">
        <f>G16-1.1%</f>
        <v>4.3999999999999994E-3</v>
      </c>
    </row>
    <row r="30" spans="1:7" s="7" customFormat="1" ht="17.25" customHeight="1" x14ac:dyDescent="0.2">
      <c r="A30" s="16" t="s">
        <v>32</v>
      </c>
      <c r="B30" s="16"/>
      <c r="G30" s="8">
        <f>G16-0.4%</f>
        <v>1.14E-2</v>
      </c>
    </row>
    <row r="31" spans="1:7" s="7" customFormat="1" ht="17.25" customHeight="1" x14ac:dyDescent="0.2">
      <c r="A31" s="9" t="s">
        <v>54</v>
      </c>
      <c r="B31" s="9"/>
      <c r="C31" s="9"/>
      <c r="D31" s="9"/>
      <c r="E31" s="9"/>
      <c r="F31" s="9"/>
      <c r="G31" s="9">
        <v>2.39</v>
      </c>
    </row>
    <row r="32" spans="1:7" s="7" customFormat="1" ht="17.25" customHeight="1" x14ac:dyDescent="0.2">
      <c r="A32" s="9" t="s">
        <v>42</v>
      </c>
      <c r="B32" s="9"/>
      <c r="C32" s="9"/>
      <c r="D32" s="9"/>
      <c r="E32" s="9"/>
      <c r="F32" s="9"/>
      <c r="G32" s="42">
        <v>12</v>
      </c>
    </row>
    <row r="33" spans="1:9" s="7" customFormat="1" ht="17.25" customHeight="1" x14ac:dyDescent="0.2">
      <c r="A33" s="9" t="s">
        <v>3</v>
      </c>
      <c r="B33" s="9"/>
      <c r="C33" s="9"/>
      <c r="D33" s="9"/>
      <c r="E33" s="9"/>
      <c r="F33" s="9"/>
      <c r="G33" s="45">
        <v>5479</v>
      </c>
    </row>
    <row r="34" spans="1:9" s="7" customFormat="1" ht="17.25" customHeight="1" x14ac:dyDescent="0.2">
      <c r="A34" s="9" t="s">
        <v>4</v>
      </c>
      <c r="B34" s="9"/>
      <c r="C34" s="9"/>
      <c r="D34" s="9"/>
      <c r="E34" s="9"/>
      <c r="F34" s="9"/>
      <c r="G34" s="54">
        <v>1.0173000000000001</v>
      </c>
    </row>
    <row r="35" spans="1:9" s="7" customFormat="1" ht="17.25" customHeight="1" thickBot="1" x14ac:dyDescent="0.25">
      <c r="A35" s="31" t="s">
        <v>24</v>
      </c>
      <c r="B35" s="31"/>
      <c r="C35" s="31"/>
      <c r="D35" s="31"/>
      <c r="E35" s="31"/>
      <c r="F35" s="31"/>
      <c r="G35" s="47">
        <f>'[631]SRF Expense Ratios'!$E$2</f>
        <v>0.59613799999999995</v>
      </c>
    </row>
    <row r="36" spans="1:9" s="5" customFormat="1" ht="12" x14ac:dyDescent="0.2"/>
    <row r="37" spans="1:9" s="4" customFormat="1" ht="17.25" customHeight="1" x14ac:dyDescent="0.2">
      <c r="A37" s="35" t="s">
        <v>6</v>
      </c>
      <c r="B37" s="36"/>
      <c r="C37" s="36"/>
      <c r="E37" s="35" t="s">
        <v>10</v>
      </c>
      <c r="F37" s="35"/>
      <c r="G37" s="35"/>
      <c r="H37" s="35"/>
      <c r="I37" s="35"/>
    </row>
    <row r="38" spans="1:9" s="19" customFormat="1" ht="17.25" customHeight="1" x14ac:dyDescent="0.2">
      <c r="A38" s="62" t="s">
        <v>7</v>
      </c>
      <c r="B38" s="60" t="s">
        <v>8</v>
      </c>
      <c r="C38" s="61" t="s">
        <v>9</v>
      </c>
      <c r="D38" s="59"/>
      <c r="E38" s="59"/>
      <c r="F38" s="59"/>
      <c r="G38" s="59"/>
      <c r="H38" s="59"/>
      <c r="I38" s="61" t="s">
        <v>15</v>
      </c>
    </row>
    <row r="39" spans="1:9" s="4" customFormat="1" ht="17.25" customHeight="1" x14ac:dyDescent="0.2">
      <c r="A39" s="20" t="s">
        <v>43</v>
      </c>
      <c r="B39" s="21" t="s">
        <v>49</v>
      </c>
      <c r="C39" s="21" t="s">
        <v>45</v>
      </c>
      <c r="E39" s="20" t="s">
        <v>11</v>
      </c>
      <c r="F39" s="22"/>
      <c r="G39" s="22"/>
      <c r="H39" s="22"/>
      <c r="I39" s="48">
        <v>0.62480000000000002</v>
      </c>
    </row>
    <row r="40" spans="1:9" s="4" customFormat="1" ht="17.25" customHeight="1" x14ac:dyDescent="0.2">
      <c r="A40" s="23" t="s">
        <v>47</v>
      </c>
      <c r="B40" s="24" t="s">
        <v>46</v>
      </c>
      <c r="C40" s="24" t="s">
        <v>45</v>
      </c>
      <c r="E40" s="6" t="s">
        <v>12</v>
      </c>
      <c r="I40" s="49">
        <v>1.52E-2</v>
      </c>
    </row>
    <row r="41" spans="1:9" s="4" customFormat="1" ht="17.25" customHeight="1" x14ac:dyDescent="0.2">
      <c r="A41" s="20" t="s">
        <v>52</v>
      </c>
      <c r="B41" s="21" t="s">
        <v>44</v>
      </c>
      <c r="C41" s="21" t="s">
        <v>51</v>
      </c>
      <c r="E41" s="20" t="s">
        <v>13</v>
      </c>
      <c r="F41" s="22"/>
      <c r="G41" s="22"/>
      <c r="H41" s="22"/>
      <c r="I41" s="48">
        <v>0.19889999999999999</v>
      </c>
    </row>
    <row r="42" spans="1:9" s="4" customFormat="1" ht="17.25" customHeight="1" thickBot="1" x14ac:dyDescent="0.25">
      <c r="A42" s="23" t="s">
        <v>48</v>
      </c>
      <c r="B42" s="24" t="s">
        <v>49</v>
      </c>
      <c r="C42" s="24" t="s">
        <v>45</v>
      </c>
      <c r="E42" s="34" t="s">
        <v>14</v>
      </c>
      <c r="F42" s="26"/>
      <c r="G42" s="26"/>
      <c r="H42" s="26"/>
      <c r="I42" s="50">
        <v>0.16109999999999999</v>
      </c>
    </row>
    <row r="43" spans="1:9" s="4" customFormat="1" ht="17.25" customHeight="1" x14ac:dyDescent="0.2">
      <c r="A43" s="20" t="s">
        <v>61</v>
      </c>
      <c r="B43" s="21" t="s">
        <v>62</v>
      </c>
      <c r="C43" s="21" t="s">
        <v>63</v>
      </c>
    </row>
    <row r="44" spans="1:9" s="5" customFormat="1" ht="12" x14ac:dyDescent="0.2"/>
    <row r="45" spans="1:9" s="4" customFormat="1" ht="17.25" customHeight="1" x14ac:dyDescent="0.2">
      <c r="A45" s="35" t="s">
        <v>16</v>
      </c>
      <c r="B45" s="36"/>
      <c r="C45" s="36"/>
      <c r="D45" s="36"/>
    </row>
    <row r="46" spans="1:9" s="19" customFormat="1" ht="17.25" customHeight="1" x14ac:dyDescent="0.2">
      <c r="A46" s="59"/>
      <c r="B46" s="59"/>
      <c r="C46" s="59"/>
      <c r="D46" s="60" t="s">
        <v>15</v>
      </c>
    </row>
    <row r="47" spans="1:9" s="4" customFormat="1" ht="17.25" customHeight="1" x14ac:dyDescent="0.2">
      <c r="A47" s="14" t="s">
        <v>17</v>
      </c>
      <c r="B47" s="22"/>
      <c r="C47" s="22"/>
      <c r="D47" s="48">
        <v>0.16800000000000001</v>
      </c>
    </row>
    <row r="48" spans="1:9" s="4" customFormat="1" ht="17.25" customHeight="1" x14ac:dyDescent="0.2">
      <c r="A48" s="7" t="s">
        <v>18</v>
      </c>
      <c r="D48" s="49">
        <v>4.3499999999999997E-2</v>
      </c>
    </row>
    <row r="49" spans="1:9" s="4" customFormat="1" ht="17.25" customHeight="1" x14ac:dyDescent="0.2">
      <c r="A49" s="14" t="s">
        <v>53</v>
      </c>
      <c r="B49" s="22"/>
      <c r="C49" s="22"/>
      <c r="D49" s="48">
        <v>0.23039999999999999</v>
      </c>
    </row>
    <row r="50" spans="1:9" s="4" customFormat="1" ht="17.25" customHeight="1" x14ac:dyDescent="0.2">
      <c r="A50" s="7" t="s">
        <v>19</v>
      </c>
      <c r="D50" s="49">
        <v>0.2482</v>
      </c>
    </row>
    <row r="51" spans="1:9" s="4" customFormat="1" ht="17.25" customHeight="1" x14ac:dyDescent="0.2">
      <c r="A51" s="14" t="s">
        <v>20</v>
      </c>
      <c r="B51" s="22"/>
      <c r="C51" s="22"/>
      <c r="D51" s="48">
        <v>9.4399999999999998E-2</v>
      </c>
    </row>
    <row r="52" spans="1:9" s="4" customFormat="1" ht="17.25" customHeight="1" x14ac:dyDescent="0.2">
      <c r="A52" s="7" t="s">
        <v>12</v>
      </c>
      <c r="D52" s="49">
        <v>1.49E-2</v>
      </c>
    </row>
    <row r="53" spans="1:9" s="4" customFormat="1" ht="17.25" customHeight="1" x14ac:dyDescent="0.2">
      <c r="A53" s="14" t="s">
        <v>21</v>
      </c>
      <c r="B53" s="22"/>
      <c r="C53" s="22"/>
      <c r="D53" s="48">
        <v>2.3E-3</v>
      </c>
    </row>
    <row r="54" spans="1:9" s="4" customFormat="1" ht="17.25" customHeight="1" thickBot="1" x14ac:dyDescent="0.25">
      <c r="A54" s="39" t="s">
        <v>14</v>
      </c>
      <c r="B54" s="26"/>
      <c r="C54" s="26"/>
      <c r="D54" s="50">
        <v>0.1981</v>
      </c>
    </row>
    <row r="55" spans="1:9" s="5" customFormat="1" ht="12" x14ac:dyDescent="0.2">
      <c r="A55" s="38"/>
      <c r="B55" s="38"/>
      <c r="C55" s="38"/>
      <c r="D55" s="38"/>
      <c r="E55" s="38"/>
      <c r="F55" s="38"/>
      <c r="G55" s="38"/>
      <c r="H55" s="38"/>
      <c r="I55" s="38"/>
    </row>
    <row r="56" spans="1:9" s="27" customFormat="1" ht="175.5" customHeight="1" x14ac:dyDescent="0.2">
      <c r="A56" s="148" t="s">
        <v>40</v>
      </c>
      <c r="B56" s="148"/>
      <c r="C56" s="148"/>
      <c r="D56" s="148"/>
      <c r="E56" s="148"/>
      <c r="F56" s="148"/>
      <c r="G56" s="148"/>
      <c r="H56" s="148"/>
      <c r="I56" s="148"/>
    </row>
    <row r="57" spans="1:9" s="2" customFormat="1" ht="11.25" x14ac:dyDescent="0.2">
      <c r="A57" s="3" t="s">
        <v>5</v>
      </c>
      <c r="B57" s="51">
        <v>41639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40"/>
  <dimension ref="A1:L66"/>
  <sheetViews>
    <sheetView showGridLines="0" topLeftCell="A25" zoomScaleNormal="100" workbookViewId="0">
      <selection activeCell="J49" sqref="J49"/>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40"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53">
        <v>28778923969.159985</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1.5100000000000001E-2</v>
      </c>
    </row>
    <row r="17" spans="1:7" s="7" customFormat="1" ht="17.25" customHeight="1" x14ac:dyDescent="0.2">
      <c r="A17" s="13" t="s">
        <v>22</v>
      </c>
      <c r="B17" s="13"/>
      <c r="C17" s="14"/>
      <c r="D17" s="14"/>
      <c r="E17" s="14"/>
      <c r="F17" s="14"/>
      <c r="G17" s="15">
        <f>G16-0.3%</f>
        <v>1.21E-2</v>
      </c>
    </row>
    <row r="18" spans="1:7" s="7" customFormat="1" ht="17.25" customHeight="1" x14ac:dyDescent="0.2">
      <c r="A18" s="16" t="s">
        <v>25</v>
      </c>
      <c r="B18" s="16"/>
      <c r="G18" s="8">
        <f>G16-0.2%</f>
        <v>1.3100000000000001E-2</v>
      </c>
    </row>
    <row r="19" spans="1:7" s="7" customFormat="1" ht="17.25" customHeight="1" x14ac:dyDescent="0.2">
      <c r="A19" s="13" t="s">
        <v>26</v>
      </c>
      <c r="B19" s="13"/>
      <c r="C19" s="14"/>
      <c r="D19" s="14"/>
      <c r="E19" s="14"/>
      <c r="F19" s="14"/>
      <c r="G19" s="15">
        <f>G16-0.5%</f>
        <v>1.0100000000000001E-2</v>
      </c>
    </row>
    <row r="20" spans="1:7" s="7" customFormat="1" ht="17.25" customHeight="1" x14ac:dyDescent="0.2">
      <c r="A20" s="16" t="s">
        <v>27</v>
      </c>
      <c r="B20" s="16"/>
      <c r="G20" s="8">
        <f>G16-0.85%</f>
        <v>6.6E-3</v>
      </c>
    </row>
    <row r="21" spans="1:7" s="7" customFormat="1" ht="17.25" customHeight="1" x14ac:dyDescent="0.2">
      <c r="A21" s="13" t="s">
        <v>34</v>
      </c>
      <c r="B21" s="13"/>
      <c r="C21" s="14"/>
      <c r="D21" s="14"/>
      <c r="E21" s="14"/>
      <c r="F21" s="14"/>
      <c r="G21" s="15">
        <f>G16-0.6%</f>
        <v>9.1000000000000004E-3</v>
      </c>
    </row>
    <row r="22" spans="1:7" s="7" customFormat="1" ht="17.25" customHeight="1" x14ac:dyDescent="0.2">
      <c r="A22" s="16" t="s">
        <v>33</v>
      </c>
      <c r="B22" s="16"/>
      <c r="G22" s="8">
        <f>G16-0.8%</f>
        <v>7.1000000000000004E-3</v>
      </c>
    </row>
    <row r="23" spans="1:7" s="7" customFormat="1" ht="17.25" customHeight="1" x14ac:dyDescent="0.2">
      <c r="A23" s="13" t="s">
        <v>28</v>
      </c>
      <c r="B23" s="13"/>
      <c r="C23" s="14"/>
      <c r="D23" s="14"/>
      <c r="E23" s="14"/>
      <c r="F23" s="14"/>
      <c r="G23" s="15">
        <f>G16-0.55%</f>
        <v>9.6000000000000009E-3</v>
      </c>
    </row>
    <row r="24" spans="1:7" s="7" customFormat="1" ht="17.25" customHeight="1" x14ac:dyDescent="0.2">
      <c r="A24" s="16" t="s">
        <v>29</v>
      </c>
      <c r="B24" s="16"/>
      <c r="G24" s="8">
        <f>G16-1.1%</f>
        <v>4.0999999999999995E-3</v>
      </c>
    </row>
    <row r="25" spans="1:7" s="7" customFormat="1" ht="17.25" customHeight="1" x14ac:dyDescent="0.2">
      <c r="A25" s="13" t="s">
        <v>35</v>
      </c>
      <c r="B25" s="13"/>
      <c r="C25" s="14"/>
      <c r="D25" s="14"/>
      <c r="E25" s="14"/>
      <c r="F25" s="14"/>
      <c r="G25" s="15">
        <f>G16-0.45%</f>
        <v>1.06E-2</v>
      </c>
    </row>
    <row r="26" spans="1:7" s="7" customFormat="1" ht="17.25" customHeight="1" x14ac:dyDescent="0.2">
      <c r="A26" s="16" t="s">
        <v>30</v>
      </c>
      <c r="B26" s="16"/>
      <c r="G26" s="8">
        <f>G16-1.2%</f>
        <v>3.1000000000000003E-3</v>
      </c>
    </row>
    <row r="27" spans="1:7" s="7" customFormat="1" ht="17.25" customHeight="1" x14ac:dyDescent="0.2">
      <c r="A27" s="13" t="s">
        <v>31</v>
      </c>
      <c r="B27" s="13"/>
      <c r="C27" s="14"/>
      <c r="D27" s="14"/>
      <c r="E27" s="14"/>
      <c r="F27" s="14"/>
      <c r="G27" s="15">
        <f>G16-0.25%</f>
        <v>1.26E-2</v>
      </c>
    </row>
    <row r="28" spans="1:7" s="7" customFormat="1" ht="17.25" customHeight="1" x14ac:dyDescent="0.2">
      <c r="A28" s="16" t="s">
        <v>36</v>
      </c>
      <c r="B28" s="16"/>
      <c r="G28" s="8">
        <f>G16-0.6%</f>
        <v>9.1000000000000004E-3</v>
      </c>
    </row>
    <row r="29" spans="1:7" s="7" customFormat="1" ht="17.25" customHeight="1" x14ac:dyDescent="0.2">
      <c r="A29" s="13" t="s">
        <v>37</v>
      </c>
      <c r="B29" s="13"/>
      <c r="C29" s="14"/>
      <c r="D29" s="14"/>
      <c r="E29" s="14"/>
      <c r="F29" s="14"/>
      <c r="G29" s="15">
        <f>G16-0.85%</f>
        <v>6.6E-3</v>
      </c>
    </row>
    <row r="30" spans="1:7" s="7" customFormat="1" ht="17.25" customHeight="1" x14ac:dyDescent="0.2">
      <c r="A30" s="16" t="s">
        <v>38</v>
      </c>
      <c r="B30" s="16"/>
      <c r="G30" s="8">
        <f>G16-1.1%</f>
        <v>4.0999999999999995E-3</v>
      </c>
    </row>
    <row r="31" spans="1:7" s="7" customFormat="1" ht="17.25" customHeight="1" x14ac:dyDescent="0.2">
      <c r="A31" s="10" t="s">
        <v>32</v>
      </c>
      <c r="B31" s="10"/>
      <c r="C31" s="11"/>
      <c r="D31" s="11"/>
      <c r="E31" s="11"/>
      <c r="F31" s="11"/>
      <c r="G31" s="12">
        <f>G16-0.4%</f>
        <v>1.11E-2</v>
      </c>
    </row>
    <row r="32" spans="1:7" s="7" customFormat="1" ht="17.25" customHeight="1" x14ac:dyDescent="0.2">
      <c r="A32" s="9" t="s">
        <v>54</v>
      </c>
      <c r="B32" s="9"/>
      <c r="C32" s="9"/>
      <c r="D32" s="9"/>
      <c r="E32" s="9"/>
      <c r="F32" s="9"/>
      <c r="G32" s="9">
        <v>2.41</v>
      </c>
    </row>
    <row r="33" spans="1:9" s="7" customFormat="1" ht="17.25" customHeight="1" x14ac:dyDescent="0.2">
      <c r="A33" s="9" t="s">
        <v>42</v>
      </c>
      <c r="B33" s="9"/>
      <c r="C33" s="9"/>
      <c r="D33" s="9"/>
      <c r="E33" s="9"/>
      <c r="F33" s="9"/>
      <c r="G33" s="42">
        <v>12</v>
      </c>
    </row>
    <row r="34" spans="1:9" s="7" customFormat="1" ht="17.25" customHeight="1" x14ac:dyDescent="0.2">
      <c r="A34" s="9" t="s">
        <v>3</v>
      </c>
      <c r="B34" s="9"/>
      <c r="C34" s="9"/>
      <c r="D34" s="9"/>
      <c r="E34" s="9"/>
      <c r="F34" s="9"/>
      <c r="G34" s="45">
        <v>5500</v>
      </c>
    </row>
    <row r="35" spans="1:9" s="7" customFormat="1" ht="17.25" customHeight="1" x14ac:dyDescent="0.2">
      <c r="A35" s="9" t="s">
        <v>4</v>
      </c>
      <c r="B35" s="9"/>
      <c r="C35" s="9"/>
      <c r="D35" s="9"/>
      <c r="E35" s="9"/>
      <c r="F35" s="9"/>
      <c r="G35" s="54">
        <v>1.0136000000000001</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62" t="s">
        <v>7</v>
      </c>
      <c r="B39" s="60" t="s">
        <v>8</v>
      </c>
      <c r="C39" s="61" t="s">
        <v>9</v>
      </c>
      <c r="D39" s="59"/>
      <c r="E39" s="59"/>
      <c r="F39" s="59"/>
      <c r="G39" s="59"/>
      <c r="H39" s="59"/>
      <c r="I39" s="61" t="s">
        <v>15</v>
      </c>
    </row>
    <row r="40" spans="1:9" s="4" customFormat="1" ht="17.25" customHeight="1" x14ac:dyDescent="0.2">
      <c r="A40" s="20" t="s">
        <v>43</v>
      </c>
      <c r="B40" s="21" t="s">
        <v>49</v>
      </c>
      <c r="C40" s="21" t="s">
        <v>45</v>
      </c>
      <c r="E40" s="20" t="s">
        <v>11</v>
      </c>
      <c r="F40" s="22"/>
      <c r="G40" s="22"/>
      <c r="H40" s="22"/>
      <c r="I40" s="48">
        <v>0.623</v>
      </c>
    </row>
    <row r="41" spans="1:9" s="4" customFormat="1" ht="17.25" customHeight="1" x14ac:dyDescent="0.2">
      <c r="A41" s="23" t="s">
        <v>47</v>
      </c>
      <c r="B41" s="24" t="s">
        <v>46</v>
      </c>
      <c r="C41" s="24" t="s">
        <v>45</v>
      </c>
      <c r="E41" s="6" t="s">
        <v>12</v>
      </c>
      <c r="I41" s="49">
        <v>1.5100000000000001E-2</v>
      </c>
    </row>
    <row r="42" spans="1:9" s="4" customFormat="1" ht="17.25" customHeight="1" x14ac:dyDescent="0.2">
      <c r="A42" s="20" t="s">
        <v>52</v>
      </c>
      <c r="B42" s="21" t="s">
        <v>44</v>
      </c>
      <c r="C42" s="21" t="s">
        <v>51</v>
      </c>
      <c r="E42" s="20" t="s">
        <v>13</v>
      </c>
      <c r="F42" s="22"/>
      <c r="G42" s="22"/>
      <c r="H42" s="22"/>
      <c r="I42" s="48">
        <v>0.1983</v>
      </c>
    </row>
    <row r="43" spans="1:9" s="4" customFormat="1" ht="17.25" customHeight="1" thickBot="1" x14ac:dyDescent="0.25">
      <c r="A43" s="23" t="s">
        <v>48</v>
      </c>
      <c r="B43" s="24" t="s">
        <v>49</v>
      </c>
      <c r="C43" s="24" t="s">
        <v>45</v>
      </c>
      <c r="E43" s="34" t="s">
        <v>14</v>
      </c>
      <c r="F43" s="26"/>
      <c r="G43" s="26"/>
      <c r="H43" s="26"/>
      <c r="I43" s="50">
        <v>0.16350000000000001</v>
      </c>
    </row>
    <row r="44" spans="1:9" s="4" customFormat="1" ht="17.25" customHeight="1" thickBot="1" x14ac:dyDescent="0.25">
      <c r="A44" s="32" t="s">
        <v>64</v>
      </c>
      <c r="B44" s="58" t="s">
        <v>46</v>
      </c>
      <c r="C44" s="58" t="s">
        <v>45</v>
      </c>
    </row>
    <row r="45" spans="1:9" s="5" customFormat="1" ht="12" x14ac:dyDescent="0.2"/>
    <row r="46" spans="1:9" s="4" customFormat="1" ht="17.25" customHeight="1" x14ac:dyDescent="0.2">
      <c r="A46" s="35" t="s">
        <v>16</v>
      </c>
      <c r="B46" s="36"/>
      <c r="C46" s="36"/>
      <c r="D46" s="36"/>
    </row>
    <row r="47" spans="1:9" s="19" customFormat="1" ht="17.25" customHeight="1" x14ac:dyDescent="0.2">
      <c r="A47" s="59"/>
      <c r="B47" s="59"/>
      <c r="C47" s="59"/>
      <c r="D47" s="60" t="s">
        <v>15</v>
      </c>
    </row>
    <row r="48" spans="1:9" s="4" customFormat="1" ht="17.25" customHeight="1" x14ac:dyDescent="0.2">
      <c r="A48" s="14" t="s">
        <v>17</v>
      </c>
      <c r="B48" s="22"/>
      <c r="C48" s="22"/>
      <c r="D48" s="48">
        <v>0.16919999999999999</v>
      </c>
    </row>
    <row r="49" spans="1:9" s="4" customFormat="1" ht="17.25" customHeight="1" x14ac:dyDescent="0.2">
      <c r="A49" s="7" t="s">
        <v>18</v>
      </c>
      <c r="D49" s="49">
        <v>4.1200000000000001E-2</v>
      </c>
    </row>
    <row r="50" spans="1:9" s="4" customFormat="1" ht="17.25" customHeight="1" x14ac:dyDescent="0.2">
      <c r="A50" s="14" t="s">
        <v>53</v>
      </c>
      <c r="B50" s="22"/>
      <c r="C50" s="22"/>
      <c r="D50" s="48">
        <v>0.22850000000000001</v>
      </c>
    </row>
    <row r="51" spans="1:9" s="4" customFormat="1" ht="17.25" customHeight="1" x14ac:dyDescent="0.2">
      <c r="A51" s="7" t="s">
        <v>19</v>
      </c>
      <c r="D51" s="49">
        <v>0.25069999999999998</v>
      </c>
    </row>
    <row r="52" spans="1:9" s="4" customFormat="1" ht="17.25" customHeight="1" x14ac:dyDescent="0.2">
      <c r="A52" s="14" t="s">
        <v>20</v>
      </c>
      <c r="B52" s="22"/>
      <c r="C52" s="22"/>
      <c r="D52" s="48">
        <v>9.6500000000000002E-2</v>
      </c>
    </row>
    <row r="53" spans="1:9" s="4" customFormat="1" ht="17.25" customHeight="1" x14ac:dyDescent="0.2">
      <c r="A53" s="7" t="s">
        <v>12</v>
      </c>
      <c r="D53" s="49">
        <v>1.49E-2</v>
      </c>
    </row>
    <row r="54" spans="1:9" s="4" customFormat="1" ht="17.25" customHeight="1" x14ac:dyDescent="0.2">
      <c r="A54" s="14" t="s">
        <v>21</v>
      </c>
      <c r="B54" s="22"/>
      <c r="C54" s="22"/>
      <c r="D54" s="48">
        <v>4.1999999999999997E-3</v>
      </c>
    </row>
    <row r="55" spans="1:9" s="4" customFormat="1" ht="17.25" customHeight="1" thickBot="1" x14ac:dyDescent="0.25">
      <c r="A55" s="39" t="s">
        <v>14</v>
      </c>
      <c r="B55" s="26"/>
      <c r="C55" s="26"/>
      <c r="D55" s="50">
        <v>0.1948</v>
      </c>
    </row>
    <row r="56" spans="1:9" s="5" customFormat="1" ht="12" x14ac:dyDescent="0.2">
      <c r="A56" s="38"/>
      <c r="B56" s="38"/>
      <c r="C56" s="38"/>
      <c r="D56" s="38"/>
      <c r="E56" s="38"/>
      <c r="F56" s="38"/>
      <c r="G56" s="38"/>
      <c r="H56" s="38"/>
      <c r="I56" s="38"/>
    </row>
    <row r="57" spans="1:9" s="27" customFormat="1" ht="175.5" customHeight="1" x14ac:dyDescent="0.2">
      <c r="A57" s="148" t="s">
        <v>40</v>
      </c>
      <c r="B57" s="148"/>
      <c r="C57" s="148"/>
      <c r="D57" s="148"/>
      <c r="E57" s="148"/>
      <c r="F57" s="148"/>
      <c r="G57" s="148"/>
      <c r="H57" s="148"/>
      <c r="I57" s="148"/>
    </row>
    <row r="58" spans="1:9" s="2" customFormat="1" ht="11.25" x14ac:dyDescent="0.2">
      <c r="A58" s="3" t="s">
        <v>5</v>
      </c>
      <c r="B58" s="51">
        <v>41639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2"/>
  <sheetViews>
    <sheetView showGridLines="0" topLeftCell="A22"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45016</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22172182020.93</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36">
        <f>'[133]SVW Net Blended Yield'!$F$20</f>
        <v>2.7461037929111101E-2</v>
      </c>
      <c r="H16" s="114"/>
      <c r="I16" s="114"/>
    </row>
    <row r="17" spans="1:11" s="92" customFormat="1" ht="17.25" customHeight="1" x14ac:dyDescent="0.2">
      <c r="A17" s="116" t="s">
        <v>101</v>
      </c>
      <c r="B17" s="116"/>
      <c r="C17" s="90"/>
      <c r="D17" s="90"/>
      <c r="E17" s="90"/>
      <c r="F17" s="90"/>
      <c r="G17" s="115">
        <f>'[134]SVC Net Blended Yield'!$F$20</f>
        <v>2.53739202541939E-2</v>
      </c>
      <c r="H17" s="114"/>
      <c r="I17" s="114"/>
    </row>
    <row r="18" spans="1:11" s="92" customFormat="1" ht="17.25" customHeight="1" x14ac:dyDescent="0.2">
      <c r="A18" s="118" t="s">
        <v>102</v>
      </c>
      <c r="B18" s="118"/>
      <c r="G18" s="136">
        <f>'[135]SVE Net Blended Yield'!$F$20</f>
        <v>2.58739202541939E-2</v>
      </c>
      <c r="H18" s="114"/>
      <c r="I18" s="114"/>
      <c r="K18" s="114"/>
    </row>
    <row r="19" spans="1:11" s="92" customFormat="1" ht="17.25" customHeight="1" x14ac:dyDescent="0.2">
      <c r="A19" s="116" t="s">
        <v>103</v>
      </c>
      <c r="B19" s="116"/>
      <c r="C19" s="90"/>
      <c r="D19" s="90"/>
      <c r="E19" s="90"/>
      <c r="F19" s="90"/>
      <c r="G19" s="115">
        <f>'[136]SVF Net Blended Yield'!$F$20</f>
        <v>2.3373920254193901E-2</v>
      </c>
      <c r="H19" s="114"/>
      <c r="I19" s="114"/>
    </row>
    <row r="20" spans="1:11" s="92" customFormat="1" ht="17.25" customHeight="1" x14ac:dyDescent="0.2">
      <c r="A20" s="118" t="s">
        <v>104</v>
      </c>
      <c r="B20" s="118"/>
      <c r="G20" s="136">
        <f>'[137]SVJ Net Blended Yield'!$F$20</f>
        <v>2.0373920254193899E-2</v>
      </c>
      <c r="H20" s="114"/>
      <c r="I20" s="114"/>
    </row>
    <row r="21" spans="1:11" s="92" customFormat="1" ht="17.25" customHeight="1" x14ac:dyDescent="0.2">
      <c r="A21" s="116" t="s">
        <v>105</v>
      </c>
      <c r="B21" s="116"/>
      <c r="C21" s="90"/>
      <c r="D21" s="90"/>
      <c r="E21" s="90"/>
      <c r="F21" s="90"/>
      <c r="G21" s="115">
        <f>'[138]SVK Net Blended Yield'!$F$20</f>
        <v>2.2373920254193901E-2</v>
      </c>
      <c r="H21" s="114"/>
      <c r="I21" s="114"/>
    </row>
    <row r="22" spans="1:11" s="92" customFormat="1" ht="17.25" customHeight="1" x14ac:dyDescent="0.2">
      <c r="A22" s="118" t="s">
        <v>106</v>
      </c>
      <c r="B22" s="118"/>
      <c r="G22" s="136">
        <f>'[139]SVL Net Blended Yield'!$F$20</f>
        <v>2.0373920254193899E-2</v>
      </c>
      <c r="H22" s="114"/>
      <c r="I22" s="114"/>
    </row>
    <row r="23" spans="1:11" s="92" customFormat="1" ht="17.25" customHeight="1" x14ac:dyDescent="0.2">
      <c r="A23" s="116" t="s">
        <v>107</v>
      </c>
      <c r="B23" s="116"/>
      <c r="C23" s="90"/>
      <c r="D23" s="90"/>
      <c r="E23" s="90"/>
      <c r="F23" s="90"/>
      <c r="G23" s="115">
        <f>'[140]SVM Net Blended Yield'!$F$20</f>
        <v>2.2873920254193901E-2</v>
      </c>
      <c r="H23" s="114"/>
      <c r="I23" s="114"/>
      <c r="K23" s="114"/>
    </row>
    <row r="24" spans="1:11" s="92" customFormat="1" ht="17.25" customHeight="1" x14ac:dyDescent="0.2">
      <c r="A24" s="118" t="s">
        <v>108</v>
      </c>
      <c r="B24" s="118"/>
      <c r="G24" s="136">
        <f>'[141]SVN Net Blended Yield'!$F$20</f>
        <v>1.78739202541939E-2</v>
      </c>
      <c r="H24" s="114"/>
      <c r="I24" s="114"/>
    </row>
    <row r="25" spans="1:11" s="92" customFormat="1" ht="17.25" customHeight="1" x14ac:dyDescent="0.2">
      <c r="A25" s="116" t="s">
        <v>109</v>
      </c>
      <c r="B25" s="116"/>
      <c r="C25" s="90"/>
      <c r="D25" s="90"/>
      <c r="E25" s="90"/>
      <c r="F25" s="90"/>
      <c r="G25" s="115">
        <f>'[142]SVO Net Blended Yield'!$F$20</f>
        <v>2.3873920254193898E-2</v>
      </c>
      <c r="H25" s="114"/>
      <c r="I25" s="114"/>
    </row>
    <row r="26" spans="1:11" s="92" customFormat="1" ht="17.25" customHeight="1" x14ac:dyDescent="0.2">
      <c r="A26" s="118" t="s">
        <v>110</v>
      </c>
      <c r="B26" s="118"/>
      <c r="G26" s="136">
        <f>'[143]SVQ Net Blended Yield'!$F$20</f>
        <v>2.58739202541939E-2</v>
      </c>
      <c r="H26" s="114"/>
      <c r="I26" s="114"/>
    </row>
    <row r="27" spans="1:11" s="92" customFormat="1" ht="17.25" customHeight="1" x14ac:dyDescent="0.2">
      <c r="A27" s="116" t="s">
        <v>111</v>
      </c>
      <c r="B27" s="116"/>
      <c r="C27" s="90"/>
      <c r="D27" s="90"/>
      <c r="E27" s="90"/>
      <c r="F27" s="90"/>
      <c r="G27" s="115">
        <f>'[144]SVU Net Blended Yield'!$F$20</f>
        <v>2.3873920254193898E-2</v>
      </c>
      <c r="H27" s="114"/>
      <c r="I27" s="114"/>
    </row>
    <row r="28" spans="1:11" s="92" customFormat="1" ht="17.25" customHeight="1" x14ac:dyDescent="0.2">
      <c r="A28" s="111" t="s">
        <v>54</v>
      </c>
      <c r="B28" s="111"/>
      <c r="C28" s="111"/>
      <c r="D28" s="111"/>
      <c r="E28" s="111"/>
      <c r="F28" s="111"/>
      <c r="G28" s="113">
        <v>2.8210709999999999</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2737</v>
      </c>
      <c r="H30" s="114"/>
      <c r="I30" s="114"/>
    </row>
    <row r="31" spans="1:11" s="92" customFormat="1" ht="17.25" customHeight="1" x14ac:dyDescent="0.2">
      <c r="A31" s="111" t="s">
        <v>4</v>
      </c>
      <c r="B31" s="111"/>
      <c r="C31" s="111"/>
      <c r="D31" s="111"/>
      <c r="E31" s="111"/>
      <c r="F31" s="111"/>
      <c r="G31" s="135">
        <v>0.95007299999999995</v>
      </c>
      <c r="H31" s="114"/>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0.95122200000000001</v>
      </c>
      <c r="J36" s="97"/>
    </row>
    <row r="37" spans="1:17" s="84" customFormat="1" ht="17.25" customHeight="1" x14ac:dyDescent="0.2">
      <c r="A37" s="104" t="s">
        <v>52</v>
      </c>
      <c r="B37" s="103" t="s">
        <v>44</v>
      </c>
      <c r="C37" s="101" t="s">
        <v>51</v>
      </c>
      <c r="D37" s="97"/>
      <c r="E37" s="104" t="s">
        <v>12</v>
      </c>
      <c r="I37" s="91">
        <v>1.1773E-2</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3.7003000000000001E-2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0.19415532349492892</v>
      </c>
      <c r="D44" s="97"/>
      <c r="E44" s="90" t="s">
        <v>85</v>
      </c>
      <c r="F44" s="89"/>
      <c r="G44" s="89"/>
      <c r="H44" s="89"/>
      <c r="I44" s="88">
        <v>0.62839628942042292</v>
      </c>
      <c r="J44" s="97"/>
    </row>
    <row r="45" spans="1:17" s="84" customFormat="1" ht="17.25" customHeight="1" x14ac:dyDescent="0.2">
      <c r="A45" s="92" t="s">
        <v>18</v>
      </c>
      <c r="C45" s="91">
        <v>4.9368829353424598E-2</v>
      </c>
      <c r="D45" s="97"/>
      <c r="E45" s="92" t="s">
        <v>86</v>
      </c>
      <c r="I45" s="91">
        <v>6.2835524362390482E-2</v>
      </c>
      <c r="J45" s="97"/>
    </row>
    <row r="46" spans="1:17" s="84" customFormat="1" ht="17.25" customHeight="1" x14ac:dyDescent="0.2">
      <c r="A46" s="90" t="s">
        <v>82</v>
      </c>
      <c r="B46" s="89"/>
      <c r="C46" s="88">
        <v>0.31084372570915397</v>
      </c>
      <c r="D46" s="97"/>
      <c r="E46" s="90" t="s">
        <v>87</v>
      </c>
      <c r="F46" s="89"/>
      <c r="G46" s="89"/>
      <c r="H46" s="89"/>
      <c r="I46" s="88">
        <v>0.14260864100609388</v>
      </c>
      <c r="J46" s="97"/>
    </row>
    <row r="47" spans="1:17" s="84" customFormat="1" ht="17.25" customHeight="1" x14ac:dyDescent="0.2">
      <c r="A47" s="92" t="s">
        <v>19</v>
      </c>
      <c r="C47" s="91">
        <v>0.22689116625253178</v>
      </c>
      <c r="D47" s="97"/>
      <c r="E47" s="92" t="s">
        <v>88</v>
      </c>
      <c r="I47" s="91">
        <v>0.11039861571364151</v>
      </c>
      <c r="J47" s="97"/>
    </row>
    <row r="48" spans="1:17" s="84" customFormat="1" ht="17.25" customHeight="1" x14ac:dyDescent="0.2">
      <c r="A48" s="90" t="s">
        <v>20</v>
      </c>
      <c r="B48" s="89"/>
      <c r="C48" s="88">
        <v>0.15119389476771664</v>
      </c>
      <c r="D48" s="97"/>
      <c r="E48" s="90" t="s">
        <v>90</v>
      </c>
      <c r="F48" s="89"/>
      <c r="G48" s="89"/>
      <c r="H48" s="89"/>
      <c r="I48" s="88">
        <v>5.1802884853844689E-4</v>
      </c>
      <c r="J48" s="97"/>
    </row>
    <row r="49" spans="1:10" s="84" customFormat="1" ht="17.25" customHeight="1" x14ac:dyDescent="0.2">
      <c r="A49" s="92" t="s">
        <v>12</v>
      </c>
      <c r="C49" s="91">
        <v>1.2392112721446243E-2</v>
      </c>
      <c r="D49" s="97"/>
      <c r="E49" s="92" t="s">
        <v>89</v>
      </c>
      <c r="I49" s="91">
        <v>8.7952948125242218E-5</v>
      </c>
      <c r="J49" s="97"/>
    </row>
    <row r="50" spans="1:10" s="84" customFormat="1" ht="17.25" customHeight="1" thickBot="1" x14ac:dyDescent="0.25">
      <c r="A50" s="90" t="s">
        <v>83</v>
      </c>
      <c r="B50" s="89"/>
      <c r="C50" s="88">
        <v>0</v>
      </c>
      <c r="D50" s="97"/>
      <c r="E50" s="129" t="s">
        <v>14</v>
      </c>
      <c r="F50" s="129"/>
      <c r="G50" s="129"/>
      <c r="H50" s="129"/>
      <c r="I50" s="131">
        <v>5.5154947700796396E-2</v>
      </c>
      <c r="J50" s="97"/>
    </row>
    <row r="51" spans="1:10" s="84" customFormat="1" ht="17.25" customHeight="1" thickBot="1" x14ac:dyDescent="0.25">
      <c r="A51" s="87" t="s">
        <v>14</v>
      </c>
      <c r="B51" s="86"/>
      <c r="C51" s="85">
        <v>5.5154947700796424E-2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44926</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password="8486"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41"/>
  <dimension ref="A1:L66"/>
  <sheetViews>
    <sheetView showGridLines="0" topLeftCell="A55" zoomScaleNormal="100" workbookViewId="0">
      <selection activeCell="B77" sqref="B77"/>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40"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53">
        <v>29171656385.700001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1.47E-2</v>
      </c>
    </row>
    <row r="17" spans="1:7" s="7" customFormat="1" ht="17.25" customHeight="1" x14ac:dyDescent="0.2">
      <c r="A17" s="13" t="s">
        <v>22</v>
      </c>
      <c r="B17" s="13"/>
      <c r="C17" s="14"/>
      <c r="D17" s="14"/>
      <c r="E17" s="14"/>
      <c r="F17" s="14"/>
      <c r="G17" s="15">
        <f>G16-0.3%</f>
        <v>1.1699999999999999E-2</v>
      </c>
    </row>
    <row r="18" spans="1:7" s="7" customFormat="1" ht="17.25" customHeight="1" x14ac:dyDescent="0.2">
      <c r="A18" s="16" t="s">
        <v>25</v>
      </c>
      <c r="B18" s="16"/>
      <c r="G18" s="8">
        <f>G16-0.2%</f>
        <v>1.2699999999999999E-2</v>
      </c>
    </row>
    <row r="19" spans="1:7" s="7" customFormat="1" ht="17.25" customHeight="1" x14ac:dyDescent="0.2">
      <c r="A19" s="13" t="s">
        <v>26</v>
      </c>
      <c r="B19" s="13"/>
      <c r="C19" s="14"/>
      <c r="D19" s="14"/>
      <c r="E19" s="14"/>
      <c r="F19" s="14"/>
      <c r="G19" s="15">
        <f>G16-0.5%</f>
        <v>9.7000000000000003E-3</v>
      </c>
    </row>
    <row r="20" spans="1:7" s="7" customFormat="1" ht="17.25" customHeight="1" x14ac:dyDescent="0.2">
      <c r="A20" s="16" t="s">
        <v>27</v>
      </c>
      <c r="B20" s="16"/>
      <c r="G20" s="8">
        <f>G16-0.85%</f>
        <v>6.1999999999999989E-3</v>
      </c>
    </row>
    <row r="21" spans="1:7" s="7" customFormat="1" ht="17.25" customHeight="1" x14ac:dyDescent="0.2">
      <c r="A21" s="13" t="s">
        <v>34</v>
      </c>
      <c r="B21" s="13"/>
      <c r="C21" s="14"/>
      <c r="D21" s="14"/>
      <c r="E21" s="14"/>
      <c r="F21" s="14"/>
      <c r="G21" s="15">
        <f>G16-0.6%</f>
        <v>8.6999999999999994E-3</v>
      </c>
    </row>
    <row r="22" spans="1:7" s="7" customFormat="1" ht="17.25" customHeight="1" x14ac:dyDescent="0.2">
      <c r="A22" s="16" t="s">
        <v>33</v>
      </c>
      <c r="B22" s="16"/>
      <c r="G22" s="8">
        <f>G16-0.8%</f>
        <v>6.6999999999999994E-3</v>
      </c>
    </row>
    <row r="23" spans="1:7" s="7" customFormat="1" ht="17.25" customHeight="1" x14ac:dyDescent="0.2">
      <c r="A23" s="13" t="s">
        <v>28</v>
      </c>
      <c r="B23" s="13"/>
      <c r="C23" s="14"/>
      <c r="D23" s="14"/>
      <c r="E23" s="14"/>
      <c r="F23" s="14"/>
      <c r="G23" s="15">
        <f>G16-0.55%</f>
        <v>9.1999999999999998E-3</v>
      </c>
    </row>
    <row r="24" spans="1:7" s="7" customFormat="1" ht="17.25" customHeight="1" x14ac:dyDescent="0.2">
      <c r="A24" s="16" t="s">
        <v>29</v>
      </c>
      <c r="B24" s="16"/>
      <c r="G24" s="8">
        <f>G16-1.1%</f>
        <v>3.6999999999999984E-3</v>
      </c>
    </row>
    <row r="25" spans="1:7" s="7" customFormat="1" ht="17.25" customHeight="1" x14ac:dyDescent="0.2">
      <c r="A25" s="13" t="s">
        <v>35</v>
      </c>
      <c r="B25" s="13"/>
      <c r="C25" s="14"/>
      <c r="D25" s="14"/>
      <c r="E25" s="14"/>
      <c r="F25" s="14"/>
      <c r="G25" s="15">
        <f>G16-0.45%</f>
        <v>1.0199999999999999E-2</v>
      </c>
    </row>
    <row r="26" spans="1:7" s="7" customFormat="1" ht="17.25" customHeight="1" x14ac:dyDescent="0.2">
      <c r="A26" s="16" t="s">
        <v>30</v>
      </c>
      <c r="B26" s="16"/>
      <c r="G26" s="8">
        <f>G16-1.2%</f>
        <v>2.6999999999999993E-3</v>
      </c>
    </row>
    <row r="27" spans="1:7" s="7" customFormat="1" ht="17.25" customHeight="1" x14ac:dyDescent="0.2">
      <c r="A27" s="13" t="s">
        <v>31</v>
      </c>
      <c r="B27" s="13"/>
      <c r="C27" s="14"/>
      <c r="D27" s="14"/>
      <c r="E27" s="14"/>
      <c r="F27" s="14"/>
      <c r="G27" s="15">
        <f>G16-0.25%</f>
        <v>1.2199999999999999E-2</v>
      </c>
    </row>
    <row r="28" spans="1:7" s="7" customFormat="1" ht="17.25" customHeight="1" x14ac:dyDescent="0.2">
      <c r="A28" s="16" t="s">
        <v>36</v>
      </c>
      <c r="B28" s="16"/>
      <c r="G28" s="8">
        <f>G16-0.6%</f>
        <v>8.6999999999999994E-3</v>
      </c>
    </row>
    <row r="29" spans="1:7" s="7" customFormat="1" ht="17.25" customHeight="1" x14ac:dyDescent="0.2">
      <c r="A29" s="13" t="s">
        <v>37</v>
      </c>
      <c r="B29" s="13"/>
      <c r="C29" s="14"/>
      <c r="D29" s="14"/>
      <c r="E29" s="14"/>
      <c r="F29" s="14"/>
      <c r="G29" s="15">
        <f>G16-0.85%</f>
        <v>6.1999999999999989E-3</v>
      </c>
    </row>
    <row r="30" spans="1:7" s="7" customFormat="1" ht="17.25" customHeight="1" x14ac:dyDescent="0.2">
      <c r="A30" s="16" t="s">
        <v>38</v>
      </c>
      <c r="B30" s="16"/>
      <c r="G30" s="8">
        <f>G16-1.1%</f>
        <v>3.6999999999999984E-3</v>
      </c>
    </row>
    <row r="31" spans="1:7" s="7" customFormat="1" ht="17.25" customHeight="1" x14ac:dyDescent="0.2">
      <c r="A31" s="10" t="s">
        <v>32</v>
      </c>
      <c r="B31" s="10"/>
      <c r="C31" s="11"/>
      <c r="D31" s="11"/>
      <c r="E31" s="11"/>
      <c r="F31" s="11"/>
      <c r="G31" s="12">
        <f>G16-0.4%</f>
        <v>1.0699999999999999E-2</v>
      </c>
    </row>
    <row r="32" spans="1:7" s="7" customFormat="1" ht="17.25" customHeight="1" x14ac:dyDescent="0.2">
      <c r="A32" s="9" t="s">
        <v>54</v>
      </c>
      <c r="B32" s="9"/>
      <c r="C32" s="9"/>
      <c r="D32" s="9"/>
      <c r="E32" s="9"/>
      <c r="F32" s="9"/>
      <c r="G32" s="9">
        <v>2.39</v>
      </c>
    </row>
    <row r="33" spans="1:9" s="7" customFormat="1" ht="17.25" customHeight="1" x14ac:dyDescent="0.2">
      <c r="A33" s="9" t="s">
        <v>42</v>
      </c>
      <c r="B33" s="9"/>
      <c r="C33" s="9"/>
      <c r="D33" s="9"/>
      <c r="E33" s="9"/>
      <c r="F33" s="9"/>
      <c r="G33" s="42">
        <v>12</v>
      </c>
    </row>
    <row r="34" spans="1:9" s="7" customFormat="1" ht="17.25" customHeight="1" x14ac:dyDescent="0.2">
      <c r="A34" s="9" t="s">
        <v>3</v>
      </c>
      <c r="B34" s="9"/>
      <c r="C34" s="9"/>
      <c r="D34" s="9"/>
      <c r="E34" s="9"/>
      <c r="F34" s="9"/>
      <c r="G34" s="55">
        <v>5453</v>
      </c>
    </row>
    <row r="35" spans="1:9" s="7" customFormat="1" ht="17.25" customHeight="1" x14ac:dyDescent="0.2">
      <c r="A35" s="9" t="s">
        <v>4</v>
      </c>
      <c r="B35" s="9"/>
      <c r="C35" s="9"/>
      <c r="D35" s="9"/>
      <c r="E35" s="9"/>
      <c r="F35" s="9"/>
      <c r="G35" s="54">
        <v>1.0112000000000001</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49</v>
      </c>
      <c r="C40" s="21" t="s">
        <v>45</v>
      </c>
      <c r="E40" s="20" t="s">
        <v>11</v>
      </c>
      <c r="F40" s="22"/>
      <c r="G40" s="22"/>
      <c r="H40" s="22"/>
      <c r="I40" s="48">
        <v>0.61380000000000001</v>
      </c>
    </row>
    <row r="41" spans="1:9" s="4" customFormat="1" ht="17.25" customHeight="1" x14ac:dyDescent="0.2">
      <c r="A41" s="23" t="s">
        <v>47</v>
      </c>
      <c r="B41" s="24" t="s">
        <v>46</v>
      </c>
      <c r="C41" s="24" t="s">
        <v>45</v>
      </c>
      <c r="E41" s="6" t="s">
        <v>12</v>
      </c>
      <c r="I41" s="49">
        <v>1.61E-2</v>
      </c>
    </row>
    <row r="42" spans="1:9" s="4" customFormat="1" ht="17.25" customHeight="1" x14ac:dyDescent="0.2">
      <c r="A42" s="20" t="s">
        <v>52</v>
      </c>
      <c r="B42" s="21" t="s">
        <v>44</v>
      </c>
      <c r="C42" s="21" t="s">
        <v>51</v>
      </c>
      <c r="E42" s="20" t="s">
        <v>13</v>
      </c>
      <c r="F42" s="22"/>
      <c r="G42" s="22"/>
      <c r="H42" s="22"/>
      <c r="I42" s="48">
        <v>0.19539999999999999</v>
      </c>
    </row>
    <row r="43" spans="1:9" s="4" customFormat="1" ht="17.25" customHeight="1" thickBot="1" x14ac:dyDescent="0.25">
      <c r="A43" s="23" t="s">
        <v>48</v>
      </c>
      <c r="B43" s="24" t="s">
        <v>49</v>
      </c>
      <c r="C43" s="24" t="s">
        <v>45</v>
      </c>
      <c r="E43" s="34" t="s">
        <v>14</v>
      </c>
      <c r="F43" s="26"/>
      <c r="G43" s="26"/>
      <c r="H43" s="26"/>
      <c r="I43" s="50">
        <v>0.17480000000000001</v>
      </c>
    </row>
    <row r="44" spans="1:9" s="4" customFormat="1" ht="17.25" customHeight="1" thickBot="1" x14ac:dyDescent="0.25">
      <c r="A44" s="32" t="s">
        <v>61</v>
      </c>
      <c r="B44" s="58" t="s">
        <v>62</v>
      </c>
      <c r="C44" s="58" t="s">
        <v>63</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0.1646</v>
      </c>
    </row>
    <row r="49" spans="1:9" s="4" customFormat="1" ht="17.25" customHeight="1" x14ac:dyDescent="0.2">
      <c r="A49" s="7" t="s">
        <v>18</v>
      </c>
      <c r="D49" s="49">
        <v>4.1599999999999998E-2</v>
      </c>
    </row>
    <row r="50" spans="1:9" s="4" customFormat="1" ht="17.25" customHeight="1" x14ac:dyDescent="0.2">
      <c r="A50" s="14" t="s">
        <v>53</v>
      </c>
      <c r="B50" s="22"/>
      <c r="C50" s="22"/>
      <c r="D50" s="48">
        <v>0.22869999999999999</v>
      </c>
    </row>
    <row r="51" spans="1:9" s="4" customFormat="1" ht="17.25" customHeight="1" x14ac:dyDescent="0.2">
      <c r="A51" s="7" t="s">
        <v>19</v>
      </c>
      <c r="D51" s="49">
        <v>0.2477</v>
      </c>
    </row>
    <row r="52" spans="1:9" s="4" customFormat="1" ht="17.25" customHeight="1" x14ac:dyDescent="0.2">
      <c r="A52" s="14" t="s">
        <v>20</v>
      </c>
      <c r="B52" s="22"/>
      <c r="C52" s="22"/>
      <c r="D52" s="48">
        <v>8.5999999999999993E-2</v>
      </c>
    </row>
    <row r="53" spans="1:9" s="4" customFormat="1" ht="17.25" customHeight="1" x14ac:dyDescent="0.2">
      <c r="A53" s="7" t="s">
        <v>12</v>
      </c>
      <c r="D53" s="49">
        <v>1.6E-2</v>
      </c>
    </row>
    <row r="54" spans="1:9" s="4" customFormat="1" ht="17.25" customHeight="1" x14ac:dyDescent="0.2">
      <c r="A54" s="14" t="s">
        <v>21</v>
      </c>
      <c r="B54" s="22"/>
      <c r="C54" s="22"/>
      <c r="D54" s="48">
        <v>5.1999999999999998E-3</v>
      </c>
    </row>
    <row r="55" spans="1:9" s="4" customFormat="1" ht="17.25" customHeight="1" thickBot="1" x14ac:dyDescent="0.25">
      <c r="A55" s="39" t="s">
        <v>14</v>
      </c>
      <c r="B55" s="26"/>
      <c r="C55" s="26"/>
      <c r="D55" s="50">
        <v>0.21</v>
      </c>
    </row>
    <row r="56" spans="1:9" s="5" customFormat="1" ht="12" x14ac:dyDescent="0.2">
      <c r="A56" s="38"/>
      <c r="B56" s="38"/>
      <c r="C56" s="38"/>
      <c r="D56" s="38"/>
      <c r="E56" s="38"/>
      <c r="F56" s="38"/>
      <c r="G56" s="38"/>
      <c r="H56" s="38"/>
      <c r="I56" s="38"/>
    </row>
    <row r="57" spans="1:9" s="27" customFormat="1" ht="175.5" customHeight="1" x14ac:dyDescent="0.2">
      <c r="A57" s="148" t="s">
        <v>40</v>
      </c>
      <c r="B57" s="148"/>
      <c r="C57" s="148"/>
      <c r="D57" s="148"/>
      <c r="E57" s="148"/>
      <c r="F57" s="148"/>
      <c r="G57" s="148"/>
      <c r="H57" s="148"/>
      <c r="I57" s="148"/>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42"/>
  <dimension ref="A1:L66"/>
  <sheetViews>
    <sheetView showGridLines="0" topLeftCell="A46" zoomScaleNormal="100" workbookViewId="0">
      <selection activeCell="B58" sqref="B58"/>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40"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53">
        <v>29304860664.049999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1.4800000000000001E-2</v>
      </c>
    </row>
    <row r="17" spans="1:7" s="7" customFormat="1" ht="17.25" customHeight="1" x14ac:dyDescent="0.2">
      <c r="A17" s="13" t="s">
        <v>22</v>
      </c>
      <c r="B17" s="13"/>
      <c r="C17" s="14"/>
      <c r="D17" s="14"/>
      <c r="E17" s="14"/>
      <c r="F17" s="14"/>
      <c r="G17" s="15">
        <f>G16-0.3%</f>
        <v>1.1800000000000001E-2</v>
      </c>
    </row>
    <row r="18" spans="1:7" s="7" customFormat="1" ht="17.25" customHeight="1" x14ac:dyDescent="0.2">
      <c r="A18" s="16" t="s">
        <v>25</v>
      </c>
      <c r="B18" s="16"/>
      <c r="G18" s="8">
        <f>G16-0.2%</f>
        <v>1.2800000000000001E-2</v>
      </c>
    </row>
    <row r="19" spans="1:7" s="7" customFormat="1" ht="17.25" customHeight="1" x14ac:dyDescent="0.2">
      <c r="A19" s="13" t="s">
        <v>26</v>
      </c>
      <c r="B19" s="13"/>
      <c r="C19" s="14"/>
      <c r="D19" s="14"/>
      <c r="E19" s="14"/>
      <c r="F19" s="14"/>
      <c r="G19" s="15">
        <f>G16-0.5%</f>
        <v>9.7999999999999997E-3</v>
      </c>
    </row>
    <row r="20" spans="1:7" s="7" customFormat="1" ht="17.25" customHeight="1" x14ac:dyDescent="0.2">
      <c r="A20" s="16" t="s">
        <v>27</v>
      </c>
      <c r="B20" s="16"/>
      <c r="G20" s="8">
        <f>G16-0.85%</f>
        <v>6.3E-3</v>
      </c>
    </row>
    <row r="21" spans="1:7" s="7" customFormat="1" ht="17.25" customHeight="1" x14ac:dyDescent="0.2">
      <c r="A21" s="13" t="s">
        <v>34</v>
      </c>
      <c r="B21" s="13"/>
      <c r="C21" s="14"/>
      <c r="D21" s="14"/>
      <c r="E21" s="14"/>
      <c r="F21" s="14"/>
      <c r="G21" s="15">
        <f>G16-0.6%</f>
        <v>8.8000000000000005E-3</v>
      </c>
    </row>
    <row r="22" spans="1:7" s="7" customFormat="1" ht="17.25" customHeight="1" x14ac:dyDescent="0.2">
      <c r="A22" s="16" t="s">
        <v>33</v>
      </c>
      <c r="B22" s="16"/>
      <c r="G22" s="8">
        <f>G16-0.8%</f>
        <v>6.8000000000000005E-3</v>
      </c>
    </row>
    <row r="23" spans="1:7" s="7" customFormat="1" ht="17.25" customHeight="1" x14ac:dyDescent="0.2">
      <c r="A23" s="13" t="s">
        <v>28</v>
      </c>
      <c r="B23" s="13"/>
      <c r="C23" s="14"/>
      <c r="D23" s="14"/>
      <c r="E23" s="14"/>
      <c r="F23" s="14"/>
      <c r="G23" s="15">
        <f>G16-0.55%</f>
        <v>9.2999999999999992E-3</v>
      </c>
    </row>
    <row r="24" spans="1:7" s="7" customFormat="1" ht="17.25" customHeight="1" x14ac:dyDescent="0.2">
      <c r="A24" s="16" t="s">
        <v>29</v>
      </c>
      <c r="B24" s="16"/>
      <c r="G24" s="8">
        <f>G16-1.1%</f>
        <v>3.7999999999999996E-3</v>
      </c>
    </row>
    <row r="25" spans="1:7" s="7" customFormat="1" ht="17.25" customHeight="1" x14ac:dyDescent="0.2">
      <c r="A25" s="13" t="s">
        <v>35</v>
      </c>
      <c r="B25" s="13"/>
      <c r="C25" s="14"/>
      <c r="D25" s="14"/>
      <c r="E25" s="14"/>
      <c r="F25" s="14"/>
      <c r="G25" s="15">
        <f>G16-0.45%</f>
        <v>1.03E-2</v>
      </c>
    </row>
    <row r="26" spans="1:7" s="7" customFormat="1" ht="17.25" customHeight="1" x14ac:dyDescent="0.2">
      <c r="A26" s="16" t="s">
        <v>30</v>
      </c>
      <c r="B26" s="16"/>
      <c r="G26" s="8">
        <f>G16-1.2%</f>
        <v>2.8000000000000004E-3</v>
      </c>
    </row>
    <row r="27" spans="1:7" s="7" customFormat="1" ht="17.25" customHeight="1" x14ac:dyDescent="0.2">
      <c r="A27" s="13" t="s">
        <v>31</v>
      </c>
      <c r="B27" s="13"/>
      <c r="C27" s="14"/>
      <c r="D27" s="14"/>
      <c r="E27" s="14"/>
      <c r="F27" s="14"/>
      <c r="G27" s="15">
        <f>G16-0.25%</f>
        <v>1.23E-2</v>
      </c>
    </row>
    <row r="28" spans="1:7" s="7" customFormat="1" ht="17.25" customHeight="1" x14ac:dyDescent="0.2">
      <c r="A28" s="16" t="s">
        <v>36</v>
      </c>
      <c r="B28" s="16"/>
      <c r="G28" s="8">
        <f>G16-0.6%</f>
        <v>8.8000000000000005E-3</v>
      </c>
    </row>
    <row r="29" spans="1:7" s="7" customFormat="1" ht="17.25" customHeight="1" x14ac:dyDescent="0.2">
      <c r="A29" s="13" t="s">
        <v>37</v>
      </c>
      <c r="B29" s="13"/>
      <c r="C29" s="14"/>
      <c r="D29" s="14"/>
      <c r="E29" s="14"/>
      <c r="F29" s="14"/>
      <c r="G29" s="15">
        <f>G16-0.85%</f>
        <v>6.3E-3</v>
      </c>
    </row>
    <row r="30" spans="1:7" s="7" customFormat="1" ht="17.25" customHeight="1" x14ac:dyDescent="0.2">
      <c r="A30" s="16" t="s">
        <v>38</v>
      </c>
      <c r="B30" s="16"/>
      <c r="G30" s="8">
        <f>G16-1.1%</f>
        <v>3.7999999999999996E-3</v>
      </c>
    </row>
    <row r="31" spans="1:7" s="7" customFormat="1" ht="17.25" customHeight="1" x14ac:dyDescent="0.2">
      <c r="A31" s="10" t="s">
        <v>32</v>
      </c>
      <c r="B31" s="10"/>
      <c r="C31" s="11"/>
      <c r="D31" s="11"/>
      <c r="E31" s="11"/>
      <c r="F31" s="11"/>
      <c r="G31" s="12">
        <f>G16-0.4%</f>
        <v>1.0800000000000001E-2</v>
      </c>
    </row>
    <row r="32" spans="1:7" s="7" customFormat="1" ht="17.25" customHeight="1" x14ac:dyDescent="0.2">
      <c r="A32" s="9" t="s">
        <v>54</v>
      </c>
      <c r="B32" s="9"/>
      <c r="C32" s="9"/>
      <c r="D32" s="9"/>
      <c r="E32" s="9"/>
      <c r="F32" s="9"/>
      <c r="G32" s="9">
        <v>2.37</v>
      </c>
    </row>
    <row r="33" spans="1:9" s="7" customFormat="1" ht="17.25" customHeight="1" x14ac:dyDescent="0.2">
      <c r="A33" s="9" t="s">
        <v>42</v>
      </c>
      <c r="B33" s="9"/>
      <c r="C33" s="9"/>
      <c r="D33" s="9"/>
      <c r="E33" s="9"/>
      <c r="F33" s="9"/>
      <c r="G33" s="42">
        <v>12</v>
      </c>
    </row>
    <row r="34" spans="1:9" s="7" customFormat="1" ht="17.25" customHeight="1" x14ac:dyDescent="0.2">
      <c r="A34" s="9" t="s">
        <v>3</v>
      </c>
      <c r="B34" s="9"/>
      <c r="C34" s="9"/>
      <c r="D34" s="9"/>
      <c r="E34" s="9"/>
      <c r="F34" s="9"/>
      <c r="G34" s="55">
        <v>5495</v>
      </c>
    </row>
    <row r="35" spans="1:9" s="7" customFormat="1" ht="17.25" customHeight="1" x14ac:dyDescent="0.2">
      <c r="A35" s="9" t="s">
        <v>4</v>
      </c>
      <c r="B35" s="9"/>
      <c r="C35" s="9"/>
      <c r="D35" s="9"/>
      <c r="E35" s="9"/>
      <c r="F35" s="9"/>
      <c r="G35" s="54">
        <v>1.0144</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49</v>
      </c>
      <c r="C40" s="21" t="s">
        <v>45</v>
      </c>
      <c r="E40" s="20" t="s">
        <v>11</v>
      </c>
      <c r="F40" s="22"/>
      <c r="G40" s="22"/>
      <c r="H40" s="22"/>
      <c r="I40" s="48">
        <v>0.60980000000000001</v>
      </c>
    </row>
    <row r="41" spans="1:9" s="4" customFormat="1" ht="17.25" customHeight="1" x14ac:dyDescent="0.2">
      <c r="A41" s="23" t="s">
        <v>47</v>
      </c>
      <c r="B41" s="24" t="s">
        <v>46</v>
      </c>
      <c r="C41" s="24" t="s">
        <v>45</v>
      </c>
      <c r="E41" s="6" t="s">
        <v>12</v>
      </c>
      <c r="I41" s="49">
        <v>1.8200000000000001E-2</v>
      </c>
    </row>
    <row r="42" spans="1:9" s="4" customFormat="1" ht="17.25" customHeight="1" x14ac:dyDescent="0.2">
      <c r="A42" s="20" t="s">
        <v>52</v>
      </c>
      <c r="B42" s="21" t="s">
        <v>44</v>
      </c>
      <c r="C42" s="21" t="s">
        <v>51</v>
      </c>
      <c r="E42" s="20" t="s">
        <v>13</v>
      </c>
      <c r="F42" s="22"/>
      <c r="G42" s="22"/>
      <c r="H42" s="22"/>
      <c r="I42" s="48">
        <v>0.1943</v>
      </c>
    </row>
    <row r="43" spans="1:9" s="4" customFormat="1" ht="17.25" customHeight="1" thickBot="1" x14ac:dyDescent="0.25">
      <c r="A43" s="23" t="s">
        <v>48</v>
      </c>
      <c r="B43" s="24" t="s">
        <v>49</v>
      </c>
      <c r="C43" s="24" t="s">
        <v>45</v>
      </c>
      <c r="E43" s="34" t="s">
        <v>14</v>
      </c>
      <c r="F43" s="26"/>
      <c r="G43" s="26"/>
      <c r="H43" s="26"/>
      <c r="I43" s="50">
        <v>0.1777</v>
      </c>
    </row>
    <row r="44" spans="1:9" s="4" customFormat="1" ht="17.25" customHeight="1" thickBot="1" x14ac:dyDescent="0.25">
      <c r="A44" s="32" t="s">
        <v>61</v>
      </c>
      <c r="B44" s="33" t="s">
        <v>62</v>
      </c>
      <c r="C44" s="33" t="s">
        <v>63</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0.15770000000000001</v>
      </c>
    </row>
    <row r="49" spans="1:9" s="4" customFormat="1" ht="17.25" customHeight="1" x14ac:dyDescent="0.2">
      <c r="A49" s="7" t="s">
        <v>18</v>
      </c>
      <c r="D49" s="49">
        <v>4.1300000000000003E-2</v>
      </c>
    </row>
    <row r="50" spans="1:9" s="4" customFormat="1" ht="17.25" customHeight="1" x14ac:dyDescent="0.2">
      <c r="A50" s="14" t="s">
        <v>53</v>
      </c>
      <c r="B50" s="22"/>
      <c r="C50" s="22"/>
      <c r="D50" s="48">
        <v>0.22470000000000001</v>
      </c>
    </row>
    <row r="51" spans="1:9" s="4" customFormat="1" ht="17.25" customHeight="1" x14ac:dyDescent="0.2">
      <c r="A51" s="7" t="s">
        <v>19</v>
      </c>
      <c r="D51" s="49">
        <v>0.25369999999999998</v>
      </c>
    </row>
    <row r="52" spans="1:9" s="4" customFormat="1" ht="17.25" customHeight="1" x14ac:dyDescent="0.2">
      <c r="A52" s="14" t="s">
        <v>20</v>
      </c>
      <c r="B52" s="22"/>
      <c r="C52" s="22"/>
      <c r="D52" s="48">
        <v>8.48E-2</v>
      </c>
    </row>
    <row r="53" spans="1:9" s="4" customFormat="1" ht="17.25" customHeight="1" x14ac:dyDescent="0.2">
      <c r="A53" s="7" t="s">
        <v>12</v>
      </c>
      <c r="D53" s="49">
        <v>1.7999999999999999E-2</v>
      </c>
    </row>
    <row r="54" spans="1:9" s="4" customFormat="1" ht="17.25" customHeight="1" x14ac:dyDescent="0.2">
      <c r="A54" s="14" t="s">
        <v>21</v>
      </c>
      <c r="B54" s="22"/>
      <c r="C54" s="22"/>
      <c r="D54" s="48">
        <v>5.3E-3</v>
      </c>
    </row>
    <row r="55" spans="1:9" s="4" customFormat="1" ht="17.25" customHeight="1" thickBot="1" x14ac:dyDescent="0.25">
      <c r="A55" s="39" t="s">
        <v>14</v>
      </c>
      <c r="B55" s="26"/>
      <c r="C55" s="26"/>
      <c r="D55" s="50">
        <v>0.21429999999999999</v>
      </c>
    </row>
    <row r="56" spans="1:9" s="5" customFormat="1" ht="12" x14ac:dyDescent="0.2">
      <c r="A56" s="38"/>
      <c r="B56" s="38"/>
      <c r="C56" s="38"/>
      <c r="D56" s="38"/>
      <c r="E56" s="38"/>
      <c r="F56" s="38"/>
      <c r="G56" s="38"/>
      <c r="H56" s="38"/>
      <c r="I56" s="38"/>
    </row>
    <row r="57" spans="1:9" s="27" customFormat="1" ht="175.5" customHeight="1" x14ac:dyDescent="0.2">
      <c r="A57" s="148" t="s">
        <v>40</v>
      </c>
      <c r="B57" s="148"/>
      <c r="C57" s="148"/>
      <c r="D57" s="148"/>
      <c r="E57" s="148"/>
      <c r="F57" s="148"/>
      <c r="G57" s="148"/>
      <c r="H57" s="148"/>
      <c r="I57" s="148"/>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43"/>
  <dimension ref="A1:L66"/>
  <sheetViews>
    <sheetView showGridLines="0" topLeftCell="A49" zoomScaleNormal="100" workbookViewId="0">
      <selection activeCell="B10" sqref="B10"/>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40"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53">
        <v>29308501466.27</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1.5299999999999999E-2</v>
      </c>
    </row>
    <row r="17" spans="1:7" s="7" customFormat="1" ht="17.25" customHeight="1" x14ac:dyDescent="0.2">
      <c r="A17" s="13" t="s">
        <v>22</v>
      </c>
      <c r="B17" s="13"/>
      <c r="C17" s="14"/>
      <c r="D17" s="14"/>
      <c r="E17" s="14"/>
      <c r="F17" s="14"/>
      <c r="G17" s="15">
        <f>G16-0.3%</f>
        <v>1.2299999999999998E-2</v>
      </c>
    </row>
    <row r="18" spans="1:7" s="7" customFormat="1" ht="17.25" customHeight="1" x14ac:dyDescent="0.2">
      <c r="A18" s="16" t="s">
        <v>25</v>
      </c>
      <c r="B18" s="16"/>
      <c r="G18" s="8">
        <f>G16-0.2%</f>
        <v>1.3299999999999999E-2</v>
      </c>
    </row>
    <row r="19" spans="1:7" s="7" customFormat="1" ht="17.25" customHeight="1" x14ac:dyDescent="0.2">
      <c r="A19" s="13" t="s">
        <v>26</v>
      </c>
      <c r="B19" s="13"/>
      <c r="C19" s="14"/>
      <c r="D19" s="14"/>
      <c r="E19" s="14"/>
      <c r="F19" s="14"/>
      <c r="G19" s="15">
        <f>G16-0.5%</f>
        <v>1.03E-2</v>
      </c>
    </row>
    <row r="20" spans="1:7" s="7" customFormat="1" ht="17.25" customHeight="1" x14ac:dyDescent="0.2">
      <c r="A20" s="16" t="s">
        <v>27</v>
      </c>
      <c r="B20" s="16"/>
      <c r="G20" s="8">
        <f>G16-0.85%</f>
        <v>6.7999999999999988E-3</v>
      </c>
    </row>
    <row r="21" spans="1:7" s="7" customFormat="1" ht="17.25" customHeight="1" x14ac:dyDescent="0.2">
      <c r="A21" s="13" t="s">
        <v>34</v>
      </c>
      <c r="B21" s="13"/>
      <c r="C21" s="14"/>
      <c r="D21" s="14"/>
      <c r="E21" s="14"/>
      <c r="F21" s="14"/>
      <c r="G21" s="15">
        <f>G16-0.6%</f>
        <v>9.2999999999999992E-3</v>
      </c>
    </row>
    <row r="22" spans="1:7" s="7" customFormat="1" ht="17.25" customHeight="1" x14ac:dyDescent="0.2">
      <c r="A22" s="16" t="s">
        <v>33</v>
      </c>
      <c r="B22" s="16"/>
      <c r="G22" s="8">
        <f>G16-0.8%</f>
        <v>7.2999999999999992E-3</v>
      </c>
    </row>
    <row r="23" spans="1:7" s="7" customFormat="1" ht="17.25" customHeight="1" x14ac:dyDescent="0.2">
      <c r="A23" s="13" t="s">
        <v>28</v>
      </c>
      <c r="B23" s="13"/>
      <c r="C23" s="14"/>
      <c r="D23" s="14"/>
      <c r="E23" s="14"/>
      <c r="F23" s="14"/>
      <c r="G23" s="15">
        <f>G16-0.55%</f>
        <v>9.7999999999999997E-3</v>
      </c>
    </row>
    <row r="24" spans="1:7" s="7" customFormat="1" ht="17.25" customHeight="1" x14ac:dyDescent="0.2">
      <c r="A24" s="16" t="s">
        <v>29</v>
      </c>
      <c r="B24" s="16"/>
      <c r="G24" s="8">
        <f>G16-1.1%</f>
        <v>4.2999999999999983E-3</v>
      </c>
    </row>
    <row r="25" spans="1:7" s="7" customFormat="1" ht="17.25" customHeight="1" x14ac:dyDescent="0.2">
      <c r="A25" s="13" t="s">
        <v>35</v>
      </c>
      <c r="B25" s="13"/>
      <c r="C25" s="14"/>
      <c r="D25" s="14"/>
      <c r="E25" s="14"/>
      <c r="F25" s="14"/>
      <c r="G25" s="15">
        <f>G16-0.45%</f>
        <v>1.0799999999999999E-2</v>
      </c>
    </row>
    <row r="26" spans="1:7" s="7" customFormat="1" ht="17.25" customHeight="1" x14ac:dyDescent="0.2">
      <c r="A26" s="16" t="s">
        <v>30</v>
      </c>
      <c r="B26" s="16"/>
      <c r="G26" s="8">
        <f>G16-1.2%</f>
        <v>3.2999999999999991E-3</v>
      </c>
    </row>
    <row r="27" spans="1:7" s="7" customFormat="1" ht="17.25" customHeight="1" x14ac:dyDescent="0.2">
      <c r="A27" s="13" t="s">
        <v>31</v>
      </c>
      <c r="B27" s="13"/>
      <c r="C27" s="14"/>
      <c r="D27" s="14"/>
      <c r="E27" s="14"/>
      <c r="F27" s="14"/>
      <c r="G27" s="15">
        <f>G16-0.25%</f>
        <v>1.2799999999999999E-2</v>
      </c>
    </row>
    <row r="28" spans="1:7" s="7" customFormat="1" ht="17.25" customHeight="1" x14ac:dyDescent="0.2">
      <c r="A28" s="16" t="s">
        <v>36</v>
      </c>
      <c r="B28" s="16"/>
      <c r="G28" s="8">
        <f>G16-0.6%</f>
        <v>9.2999999999999992E-3</v>
      </c>
    </row>
    <row r="29" spans="1:7" s="7" customFormat="1" ht="17.25" customHeight="1" x14ac:dyDescent="0.2">
      <c r="A29" s="13" t="s">
        <v>37</v>
      </c>
      <c r="B29" s="13"/>
      <c r="C29" s="14"/>
      <c r="D29" s="14"/>
      <c r="E29" s="14"/>
      <c r="F29" s="14"/>
      <c r="G29" s="15">
        <f>G16-0.85%</f>
        <v>6.7999999999999988E-3</v>
      </c>
    </row>
    <row r="30" spans="1:7" s="7" customFormat="1" ht="17.25" customHeight="1" x14ac:dyDescent="0.2">
      <c r="A30" s="16" t="s">
        <v>38</v>
      </c>
      <c r="B30" s="16"/>
      <c r="G30" s="8">
        <f>G16-1.1%</f>
        <v>4.2999999999999983E-3</v>
      </c>
    </row>
    <row r="31" spans="1:7" s="7" customFormat="1" ht="17.25" customHeight="1" x14ac:dyDescent="0.2">
      <c r="A31" s="10" t="s">
        <v>32</v>
      </c>
      <c r="B31" s="10"/>
      <c r="C31" s="11"/>
      <c r="D31" s="11"/>
      <c r="E31" s="11"/>
      <c r="F31" s="11"/>
      <c r="G31" s="12">
        <f>G16-0.4%</f>
        <v>1.1299999999999999E-2</v>
      </c>
    </row>
    <row r="32" spans="1:7" s="7" customFormat="1" ht="17.25" customHeight="1" x14ac:dyDescent="0.2">
      <c r="A32" s="9" t="s">
        <v>54</v>
      </c>
      <c r="B32" s="9"/>
      <c r="C32" s="9"/>
      <c r="D32" s="9"/>
      <c r="E32" s="9"/>
      <c r="F32" s="9"/>
      <c r="G32" s="9">
        <v>2.33</v>
      </c>
    </row>
    <row r="33" spans="1:9" s="7" customFormat="1" ht="17.25" customHeight="1" x14ac:dyDescent="0.2">
      <c r="A33" s="9" t="s">
        <v>42</v>
      </c>
      <c r="B33" s="9"/>
      <c r="C33" s="9"/>
      <c r="D33" s="9"/>
      <c r="E33" s="9"/>
      <c r="F33" s="9"/>
      <c r="G33" s="42">
        <v>12</v>
      </c>
    </row>
    <row r="34" spans="1:9" s="7" customFormat="1" ht="17.25" customHeight="1" x14ac:dyDescent="0.2">
      <c r="A34" s="9" t="s">
        <v>3</v>
      </c>
      <c r="B34" s="9"/>
      <c r="C34" s="9"/>
      <c r="D34" s="9"/>
      <c r="E34" s="9"/>
      <c r="F34" s="9"/>
      <c r="G34" s="55">
        <v>5485</v>
      </c>
    </row>
    <row r="35" spans="1:9" s="7" customFormat="1" ht="17.25" customHeight="1" x14ac:dyDescent="0.2">
      <c r="A35" s="9" t="s">
        <v>4</v>
      </c>
      <c r="B35" s="9"/>
      <c r="C35" s="9"/>
      <c r="D35" s="9"/>
      <c r="E35" s="9"/>
      <c r="F35" s="9"/>
      <c r="G35" s="54">
        <v>1.0132000000000001</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49</v>
      </c>
      <c r="C40" s="21" t="s">
        <v>45</v>
      </c>
      <c r="E40" s="20" t="s">
        <v>11</v>
      </c>
      <c r="F40" s="22"/>
      <c r="G40" s="22"/>
      <c r="H40" s="22"/>
      <c r="I40" s="48">
        <v>0.60870000000000002</v>
      </c>
    </row>
    <row r="41" spans="1:9" s="4" customFormat="1" ht="17.25" customHeight="1" x14ac:dyDescent="0.2">
      <c r="A41" s="23" t="s">
        <v>47</v>
      </c>
      <c r="B41" s="24" t="s">
        <v>46</v>
      </c>
      <c r="C41" s="24" t="s">
        <v>45</v>
      </c>
      <c r="E41" s="6" t="s">
        <v>12</v>
      </c>
      <c r="I41" s="49">
        <v>2.0500000000000001E-2</v>
      </c>
    </row>
    <row r="42" spans="1:9" s="4" customFormat="1" ht="17.25" customHeight="1" x14ac:dyDescent="0.2">
      <c r="A42" s="20" t="s">
        <v>52</v>
      </c>
      <c r="B42" s="21" t="s">
        <v>44</v>
      </c>
      <c r="C42" s="21" t="s">
        <v>51</v>
      </c>
      <c r="E42" s="20" t="s">
        <v>13</v>
      </c>
      <c r="F42" s="22"/>
      <c r="G42" s="22"/>
      <c r="H42" s="22"/>
      <c r="I42" s="48">
        <v>0.19400000000000001</v>
      </c>
    </row>
    <row r="43" spans="1:9" s="4" customFormat="1" ht="17.25" customHeight="1" thickBot="1" x14ac:dyDescent="0.25">
      <c r="A43" s="23" t="s">
        <v>48</v>
      </c>
      <c r="B43" s="24" t="s">
        <v>49</v>
      </c>
      <c r="C43" s="24" t="s">
        <v>45</v>
      </c>
      <c r="E43" s="34" t="s">
        <v>14</v>
      </c>
      <c r="F43" s="26"/>
      <c r="G43" s="26"/>
      <c r="H43" s="26"/>
      <c r="I43" s="50">
        <v>0.1767</v>
      </c>
    </row>
    <row r="44" spans="1:9" s="4" customFormat="1" ht="17.25" customHeight="1" thickBot="1" x14ac:dyDescent="0.25">
      <c r="A44" s="32" t="s">
        <v>50</v>
      </c>
      <c r="B44" s="33" t="s">
        <v>49</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0.1595</v>
      </c>
    </row>
    <row r="49" spans="1:9" s="4" customFormat="1" ht="17.25" customHeight="1" x14ac:dyDescent="0.2">
      <c r="A49" s="7" t="s">
        <v>18</v>
      </c>
      <c r="D49" s="49">
        <v>4.1799999999999997E-2</v>
      </c>
    </row>
    <row r="50" spans="1:9" s="4" customFormat="1" ht="17.25" customHeight="1" x14ac:dyDescent="0.2">
      <c r="A50" s="14" t="s">
        <v>53</v>
      </c>
      <c r="B50" s="22"/>
      <c r="C50" s="22"/>
      <c r="D50" s="48">
        <v>0.2195</v>
      </c>
    </row>
    <row r="51" spans="1:9" s="4" customFormat="1" ht="17.25" customHeight="1" x14ac:dyDescent="0.2">
      <c r="A51" s="7" t="s">
        <v>19</v>
      </c>
      <c r="D51" s="49">
        <v>0.25580000000000003</v>
      </c>
    </row>
    <row r="52" spans="1:9" s="4" customFormat="1" ht="17.25" customHeight="1" x14ac:dyDescent="0.2">
      <c r="A52" s="14" t="s">
        <v>20</v>
      </c>
      <c r="B52" s="22"/>
      <c r="C52" s="22"/>
      <c r="D52" s="48">
        <v>7.8E-2</v>
      </c>
    </row>
    <row r="53" spans="1:9" s="4" customFormat="1" ht="17.25" customHeight="1" x14ac:dyDescent="0.2">
      <c r="A53" s="7" t="s">
        <v>12</v>
      </c>
      <c r="D53" s="49">
        <v>2.0199999999999999E-2</v>
      </c>
    </row>
    <row r="54" spans="1:9" s="4" customFormat="1" ht="17.25" customHeight="1" x14ac:dyDescent="0.2">
      <c r="A54" s="14" t="s">
        <v>21</v>
      </c>
      <c r="B54" s="22"/>
      <c r="C54" s="22"/>
      <c r="D54" s="48">
        <v>5.4000000000000003E-3</v>
      </c>
    </row>
    <row r="55" spans="1:9" s="4" customFormat="1" ht="17.25" customHeight="1" thickBot="1" x14ac:dyDescent="0.25">
      <c r="A55" s="39" t="s">
        <v>14</v>
      </c>
      <c r="B55" s="26"/>
      <c r="C55" s="26"/>
      <c r="D55" s="50">
        <v>0.21959999999999999</v>
      </c>
    </row>
    <row r="56" spans="1:9" s="5" customFormat="1" ht="12" x14ac:dyDescent="0.2">
      <c r="A56" s="38"/>
      <c r="B56" s="38"/>
      <c r="C56" s="38"/>
      <c r="D56" s="38"/>
      <c r="E56" s="38"/>
      <c r="F56" s="38"/>
      <c r="G56" s="38"/>
      <c r="H56" s="38"/>
      <c r="I56" s="38"/>
    </row>
    <row r="57" spans="1:9" s="27" customFormat="1" ht="175.5" customHeight="1" x14ac:dyDescent="0.2">
      <c r="A57" s="148" t="s">
        <v>40</v>
      </c>
      <c r="B57" s="148"/>
      <c r="C57" s="148"/>
      <c r="D57" s="148"/>
      <c r="E57" s="148"/>
      <c r="F57" s="148"/>
      <c r="G57" s="148"/>
      <c r="H57" s="148"/>
      <c r="I57" s="148"/>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44"/>
  <dimension ref="A1:L66"/>
  <sheetViews>
    <sheetView showGridLines="0" topLeftCell="A31" zoomScaleNormal="100" workbookViewId="0">
      <selection activeCell="L1" sqref="L1"/>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40"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53">
        <v>29699743761.43</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1.52E-2</v>
      </c>
    </row>
    <row r="17" spans="1:7" s="7" customFormat="1" ht="17.25" customHeight="1" x14ac:dyDescent="0.2">
      <c r="A17" s="13" t="s">
        <v>22</v>
      </c>
      <c r="B17" s="13"/>
      <c r="C17" s="14"/>
      <c r="D17" s="14"/>
      <c r="E17" s="14"/>
      <c r="F17" s="14"/>
      <c r="G17" s="15">
        <f>G16-0.3%</f>
        <v>1.2199999999999999E-2</v>
      </c>
    </row>
    <row r="18" spans="1:7" s="7" customFormat="1" ht="17.25" customHeight="1" x14ac:dyDescent="0.2">
      <c r="A18" s="16" t="s">
        <v>25</v>
      </c>
      <c r="B18" s="16"/>
      <c r="G18" s="8">
        <f>G16-0.2%</f>
        <v>1.32E-2</v>
      </c>
    </row>
    <row r="19" spans="1:7" s="7" customFormat="1" ht="17.25" customHeight="1" x14ac:dyDescent="0.2">
      <c r="A19" s="13" t="s">
        <v>26</v>
      </c>
      <c r="B19" s="13"/>
      <c r="C19" s="14"/>
      <c r="D19" s="14"/>
      <c r="E19" s="14"/>
      <c r="F19" s="14"/>
      <c r="G19" s="15">
        <f>G16-0.5%</f>
        <v>1.0200000000000001E-2</v>
      </c>
    </row>
    <row r="20" spans="1:7" s="7" customFormat="1" ht="17.25" customHeight="1" x14ac:dyDescent="0.2">
      <c r="A20" s="16" t="s">
        <v>27</v>
      </c>
      <c r="B20" s="16"/>
      <c r="G20" s="8">
        <f>G16-0.85%</f>
        <v>6.6999999999999994E-3</v>
      </c>
    </row>
    <row r="21" spans="1:7" s="7" customFormat="1" ht="17.25" customHeight="1" x14ac:dyDescent="0.2">
      <c r="A21" s="13" t="s">
        <v>34</v>
      </c>
      <c r="B21" s="13"/>
      <c r="C21" s="14"/>
      <c r="D21" s="14"/>
      <c r="E21" s="14"/>
      <c r="F21" s="14"/>
      <c r="G21" s="15">
        <f>G16-0.6%</f>
        <v>9.1999999999999998E-3</v>
      </c>
    </row>
    <row r="22" spans="1:7" s="7" customFormat="1" ht="17.25" customHeight="1" x14ac:dyDescent="0.2">
      <c r="A22" s="16" t="s">
        <v>33</v>
      </c>
      <c r="B22" s="16"/>
      <c r="G22" s="8">
        <f>G16-0.8%</f>
        <v>7.1999999999999998E-3</v>
      </c>
    </row>
    <row r="23" spans="1:7" s="7" customFormat="1" ht="17.25" customHeight="1" x14ac:dyDescent="0.2">
      <c r="A23" s="13" t="s">
        <v>28</v>
      </c>
      <c r="B23" s="13"/>
      <c r="C23" s="14"/>
      <c r="D23" s="14"/>
      <c r="E23" s="14"/>
      <c r="F23" s="14"/>
      <c r="G23" s="15">
        <f>G16-0.55%</f>
        <v>9.7000000000000003E-3</v>
      </c>
    </row>
    <row r="24" spans="1:7" s="7" customFormat="1" ht="17.25" customHeight="1" x14ac:dyDescent="0.2">
      <c r="A24" s="16" t="s">
        <v>29</v>
      </c>
      <c r="B24" s="16"/>
      <c r="G24" s="8">
        <f>G16-1.1%</f>
        <v>4.1999999999999989E-3</v>
      </c>
    </row>
    <row r="25" spans="1:7" s="7" customFormat="1" ht="17.25" customHeight="1" x14ac:dyDescent="0.2">
      <c r="A25" s="13" t="s">
        <v>35</v>
      </c>
      <c r="B25" s="13"/>
      <c r="C25" s="14"/>
      <c r="D25" s="14"/>
      <c r="E25" s="14"/>
      <c r="F25" s="14"/>
      <c r="G25" s="15">
        <f>G16-0.45%</f>
        <v>1.0699999999999999E-2</v>
      </c>
    </row>
    <row r="26" spans="1:7" s="7" customFormat="1" ht="17.25" customHeight="1" x14ac:dyDescent="0.2">
      <c r="A26" s="16" t="s">
        <v>30</v>
      </c>
      <c r="B26" s="16"/>
      <c r="G26" s="8">
        <f>G16-1.2%</f>
        <v>3.1999999999999997E-3</v>
      </c>
    </row>
    <row r="27" spans="1:7" s="7" customFormat="1" ht="17.25" customHeight="1" x14ac:dyDescent="0.2">
      <c r="A27" s="13" t="s">
        <v>31</v>
      </c>
      <c r="B27" s="13"/>
      <c r="C27" s="14"/>
      <c r="D27" s="14"/>
      <c r="E27" s="14"/>
      <c r="F27" s="14"/>
      <c r="G27" s="15">
        <f>G16-0.25%</f>
        <v>1.2699999999999999E-2</v>
      </c>
    </row>
    <row r="28" spans="1:7" s="7" customFormat="1" ht="17.25" customHeight="1" x14ac:dyDescent="0.2">
      <c r="A28" s="16" t="s">
        <v>36</v>
      </c>
      <c r="B28" s="16"/>
      <c r="G28" s="8">
        <f>G16-0.6%</f>
        <v>9.1999999999999998E-3</v>
      </c>
    </row>
    <row r="29" spans="1:7" s="7" customFormat="1" ht="17.25" customHeight="1" x14ac:dyDescent="0.2">
      <c r="A29" s="13" t="s">
        <v>37</v>
      </c>
      <c r="B29" s="13"/>
      <c r="C29" s="14"/>
      <c r="D29" s="14"/>
      <c r="E29" s="14"/>
      <c r="F29" s="14"/>
      <c r="G29" s="15">
        <f>G16-0.85%</f>
        <v>6.6999999999999994E-3</v>
      </c>
    </row>
    <row r="30" spans="1:7" s="7" customFormat="1" ht="17.25" customHeight="1" x14ac:dyDescent="0.2">
      <c r="A30" s="16" t="s">
        <v>38</v>
      </c>
      <c r="B30" s="16"/>
      <c r="G30" s="8">
        <f>G16-1.1%</f>
        <v>4.1999999999999989E-3</v>
      </c>
    </row>
    <row r="31" spans="1:7" s="7" customFormat="1" ht="17.25" customHeight="1" x14ac:dyDescent="0.2">
      <c r="A31" s="10" t="s">
        <v>32</v>
      </c>
      <c r="B31" s="10"/>
      <c r="C31" s="11"/>
      <c r="D31" s="11"/>
      <c r="E31" s="11"/>
      <c r="F31" s="11"/>
      <c r="G31" s="12">
        <f>G16-0.4%</f>
        <v>1.12E-2</v>
      </c>
    </row>
    <row r="32" spans="1:7" s="7" customFormat="1" ht="17.25" customHeight="1" x14ac:dyDescent="0.2">
      <c r="A32" s="9" t="s">
        <v>54</v>
      </c>
      <c r="B32" s="9"/>
      <c r="C32" s="9"/>
      <c r="D32" s="9"/>
      <c r="E32" s="9"/>
      <c r="F32" s="9"/>
      <c r="G32" s="9">
        <v>2.31</v>
      </c>
    </row>
    <row r="33" spans="1:9" s="7" customFormat="1" ht="17.25" customHeight="1" x14ac:dyDescent="0.2">
      <c r="A33" s="9" t="s">
        <v>42</v>
      </c>
      <c r="B33" s="9"/>
      <c r="C33" s="9"/>
      <c r="D33" s="9"/>
      <c r="E33" s="9"/>
      <c r="F33" s="9"/>
      <c r="G33" s="42">
        <v>12</v>
      </c>
    </row>
    <row r="34" spans="1:9" s="7" customFormat="1" ht="17.25" customHeight="1" x14ac:dyDescent="0.2">
      <c r="A34" s="9" t="s">
        <v>3</v>
      </c>
      <c r="B34" s="9"/>
      <c r="C34" s="9"/>
      <c r="D34" s="9"/>
      <c r="E34" s="9"/>
      <c r="F34" s="9"/>
      <c r="G34" s="55">
        <v>5468</v>
      </c>
    </row>
    <row r="35" spans="1:9" s="7" customFormat="1" ht="17.25" customHeight="1" x14ac:dyDescent="0.2">
      <c r="A35" s="9" t="s">
        <v>4</v>
      </c>
      <c r="B35" s="9"/>
      <c r="C35" s="9"/>
      <c r="D35" s="9"/>
      <c r="E35" s="9"/>
      <c r="F35" s="9"/>
      <c r="G35" s="54">
        <v>1.008</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49</v>
      </c>
      <c r="C40" s="21" t="s">
        <v>45</v>
      </c>
      <c r="E40" s="20" t="s">
        <v>11</v>
      </c>
      <c r="F40" s="22"/>
      <c r="G40" s="22"/>
      <c r="H40" s="22"/>
      <c r="I40" s="48">
        <v>0.5998</v>
      </c>
    </row>
    <row r="41" spans="1:9" s="4" customFormat="1" ht="17.25" customHeight="1" x14ac:dyDescent="0.2">
      <c r="A41" s="23" t="s">
        <v>47</v>
      </c>
      <c r="B41" s="24" t="s">
        <v>46</v>
      </c>
      <c r="C41" s="24" t="s">
        <v>45</v>
      </c>
      <c r="E41" s="6" t="s">
        <v>12</v>
      </c>
      <c r="I41" s="49">
        <v>2.01E-2</v>
      </c>
    </row>
    <row r="42" spans="1:9" s="4" customFormat="1" ht="17.25" customHeight="1" x14ac:dyDescent="0.2">
      <c r="A42" s="20" t="s">
        <v>52</v>
      </c>
      <c r="B42" s="21" t="s">
        <v>44</v>
      </c>
      <c r="C42" s="21" t="s">
        <v>51</v>
      </c>
      <c r="E42" s="20" t="s">
        <v>13</v>
      </c>
      <c r="F42" s="22"/>
      <c r="G42" s="22"/>
      <c r="H42" s="22"/>
      <c r="I42" s="48">
        <v>0.19120000000000001</v>
      </c>
    </row>
    <row r="43" spans="1:9" s="4" customFormat="1" ht="17.25" customHeight="1" thickBot="1" x14ac:dyDescent="0.25">
      <c r="A43" s="23" t="s">
        <v>48</v>
      </c>
      <c r="B43" s="24" t="s">
        <v>49</v>
      </c>
      <c r="C43" s="24" t="s">
        <v>45</v>
      </c>
      <c r="E43" s="34" t="s">
        <v>14</v>
      </c>
      <c r="F43" s="26"/>
      <c r="G43" s="26"/>
      <c r="H43" s="26"/>
      <c r="I43" s="50">
        <v>0.18890000000000001</v>
      </c>
    </row>
    <row r="44" spans="1:9" s="4" customFormat="1" ht="17.25" customHeight="1" thickBot="1" x14ac:dyDescent="0.25">
      <c r="A44" s="32" t="s">
        <v>50</v>
      </c>
      <c r="B44" s="33" t="s">
        <v>49</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0.15029999999999999</v>
      </c>
    </row>
    <row r="49" spans="1:9" s="4" customFormat="1" ht="17.25" customHeight="1" x14ac:dyDescent="0.2">
      <c r="A49" s="7" t="s">
        <v>18</v>
      </c>
      <c r="D49" s="49">
        <v>4.1360000000000001E-2</v>
      </c>
    </row>
    <row r="50" spans="1:9" s="4" customFormat="1" ht="17.25" customHeight="1" x14ac:dyDescent="0.2">
      <c r="A50" s="14" t="s">
        <v>53</v>
      </c>
      <c r="B50" s="22"/>
      <c r="C50" s="22"/>
      <c r="D50" s="48">
        <v>0.21792</v>
      </c>
    </row>
    <row r="51" spans="1:9" s="4" customFormat="1" ht="17.25" customHeight="1" x14ac:dyDescent="0.2">
      <c r="A51" s="7" t="s">
        <v>19</v>
      </c>
      <c r="D51" s="49">
        <v>0.2555</v>
      </c>
    </row>
    <row r="52" spans="1:9" s="4" customFormat="1" ht="17.25" customHeight="1" x14ac:dyDescent="0.2">
      <c r="A52" s="14" t="s">
        <v>20</v>
      </c>
      <c r="B52" s="22"/>
      <c r="C52" s="22"/>
      <c r="D52" s="48">
        <v>7.4120000000000005E-2</v>
      </c>
    </row>
    <row r="53" spans="1:9" s="4" customFormat="1" ht="17.25" customHeight="1" x14ac:dyDescent="0.2">
      <c r="A53" s="7" t="s">
        <v>12</v>
      </c>
      <c r="D53" s="49">
        <v>1.9949999999999999E-2</v>
      </c>
    </row>
    <row r="54" spans="1:9" s="4" customFormat="1" ht="17.25" customHeight="1" x14ac:dyDescent="0.2">
      <c r="A54" s="14" t="s">
        <v>21</v>
      </c>
      <c r="B54" s="22"/>
      <c r="C54" s="22"/>
      <c r="D54" s="48">
        <v>5.5399999999999998E-3</v>
      </c>
    </row>
    <row r="55" spans="1:9" s="4" customFormat="1" ht="17.25" customHeight="1" thickBot="1" x14ac:dyDescent="0.25">
      <c r="A55" s="39" t="s">
        <v>14</v>
      </c>
      <c r="B55" s="26"/>
      <c r="C55" s="26"/>
      <c r="D55" s="50">
        <v>0.23504</v>
      </c>
    </row>
    <row r="56" spans="1:9" s="5" customFormat="1" ht="12" x14ac:dyDescent="0.2">
      <c r="A56" s="38"/>
      <c r="B56" s="38"/>
      <c r="C56" s="38"/>
      <c r="D56" s="38"/>
      <c r="E56" s="38"/>
      <c r="F56" s="38"/>
      <c r="G56" s="38"/>
      <c r="H56" s="38"/>
      <c r="I56" s="38"/>
    </row>
    <row r="57" spans="1:9" s="27" customFormat="1" ht="175.5" customHeight="1" x14ac:dyDescent="0.2">
      <c r="A57" s="148" t="s">
        <v>40</v>
      </c>
      <c r="B57" s="148"/>
      <c r="C57" s="148"/>
      <c r="D57" s="148"/>
      <c r="E57" s="148"/>
      <c r="F57" s="148"/>
      <c r="G57" s="148"/>
      <c r="H57" s="148"/>
      <c r="I57" s="148"/>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45"/>
  <dimension ref="A1:L66"/>
  <sheetViews>
    <sheetView showGridLines="0" topLeftCell="A28" zoomScaleNormal="100" workbookViewId="0">
      <selection activeCell="I49" sqref="I49"/>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40"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53">
        <v>29978173037.450001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1.5599999999999999E-2</v>
      </c>
    </row>
    <row r="17" spans="1:7" s="7" customFormat="1" ht="17.25" customHeight="1" x14ac:dyDescent="0.2">
      <c r="A17" s="13" t="s">
        <v>22</v>
      </c>
      <c r="B17" s="13"/>
      <c r="C17" s="14"/>
      <c r="D17" s="14"/>
      <c r="E17" s="14"/>
      <c r="F17" s="14"/>
      <c r="G17" s="15">
        <f>G16-0.3%</f>
        <v>1.26E-2</v>
      </c>
    </row>
    <row r="18" spans="1:7" s="7" customFormat="1" ht="17.25" customHeight="1" x14ac:dyDescent="0.2">
      <c r="A18" s="16" t="s">
        <v>25</v>
      </c>
      <c r="B18" s="16"/>
      <c r="G18" s="8">
        <f>G16-0.2%</f>
        <v>1.3599999999999999E-2</v>
      </c>
    </row>
    <row r="19" spans="1:7" s="7" customFormat="1" ht="17.25" customHeight="1" x14ac:dyDescent="0.2">
      <c r="A19" s="13" t="s">
        <v>26</v>
      </c>
      <c r="B19" s="13"/>
      <c r="C19" s="14"/>
      <c r="D19" s="14"/>
      <c r="E19" s="14"/>
      <c r="F19" s="14"/>
      <c r="G19" s="15">
        <f>G16-0.5%</f>
        <v>1.0599999999999998E-2</v>
      </c>
    </row>
    <row r="20" spans="1:7" s="7" customFormat="1" ht="17.25" customHeight="1" x14ac:dyDescent="0.2">
      <c r="A20" s="16" t="s">
        <v>27</v>
      </c>
      <c r="B20" s="16"/>
      <c r="G20" s="8">
        <f>G16-0.85%</f>
        <v>7.0999999999999987E-3</v>
      </c>
    </row>
    <row r="21" spans="1:7" s="7" customFormat="1" ht="17.25" customHeight="1" x14ac:dyDescent="0.2">
      <c r="A21" s="13" t="s">
        <v>34</v>
      </c>
      <c r="B21" s="13"/>
      <c r="C21" s="14"/>
      <c r="D21" s="14"/>
      <c r="E21" s="14"/>
      <c r="F21" s="14"/>
      <c r="G21" s="15">
        <f>G16-0.6%</f>
        <v>9.5999999999999992E-3</v>
      </c>
    </row>
    <row r="22" spans="1:7" s="7" customFormat="1" ht="17.25" customHeight="1" x14ac:dyDescent="0.2">
      <c r="A22" s="16" t="s">
        <v>33</v>
      </c>
      <c r="B22" s="16"/>
      <c r="G22" s="8">
        <f>G16-0.8%</f>
        <v>7.5999999999999991E-3</v>
      </c>
    </row>
    <row r="23" spans="1:7" s="7" customFormat="1" ht="17.25" customHeight="1" x14ac:dyDescent="0.2">
      <c r="A23" s="13" t="s">
        <v>28</v>
      </c>
      <c r="B23" s="13"/>
      <c r="C23" s="14"/>
      <c r="D23" s="14"/>
      <c r="E23" s="14"/>
      <c r="F23" s="14"/>
      <c r="G23" s="15">
        <f>G16-0.55%</f>
        <v>1.0099999999999998E-2</v>
      </c>
    </row>
    <row r="24" spans="1:7" s="7" customFormat="1" ht="17.25" customHeight="1" x14ac:dyDescent="0.2">
      <c r="A24" s="16" t="s">
        <v>29</v>
      </c>
      <c r="B24" s="16"/>
      <c r="G24" s="8">
        <f>G16-1.1%</f>
        <v>4.5999999999999982E-3</v>
      </c>
    </row>
    <row r="25" spans="1:7" s="7" customFormat="1" ht="17.25" customHeight="1" x14ac:dyDescent="0.2">
      <c r="A25" s="13" t="s">
        <v>35</v>
      </c>
      <c r="B25" s="13"/>
      <c r="C25" s="14"/>
      <c r="D25" s="14"/>
      <c r="E25" s="14"/>
      <c r="F25" s="14"/>
      <c r="G25" s="15">
        <f>G16-0.45%</f>
        <v>1.1099999999999999E-2</v>
      </c>
    </row>
    <row r="26" spans="1:7" s="7" customFormat="1" ht="17.25" customHeight="1" x14ac:dyDescent="0.2">
      <c r="A26" s="16" t="s">
        <v>30</v>
      </c>
      <c r="B26" s="16"/>
      <c r="G26" s="8">
        <f>G16-1.2%</f>
        <v>3.599999999999999E-3</v>
      </c>
    </row>
    <row r="27" spans="1:7" s="7" customFormat="1" ht="17.25" customHeight="1" x14ac:dyDescent="0.2">
      <c r="A27" s="13" t="s">
        <v>31</v>
      </c>
      <c r="B27" s="13"/>
      <c r="C27" s="14"/>
      <c r="D27" s="14"/>
      <c r="E27" s="14"/>
      <c r="F27" s="14"/>
      <c r="G27" s="15">
        <f>G16-0.25%</f>
        <v>1.3099999999999999E-2</v>
      </c>
    </row>
    <row r="28" spans="1:7" s="7" customFormat="1" ht="17.25" customHeight="1" x14ac:dyDescent="0.2">
      <c r="A28" s="16" t="s">
        <v>36</v>
      </c>
      <c r="B28" s="16"/>
      <c r="G28" s="8">
        <f>G16-0.6%</f>
        <v>9.5999999999999992E-3</v>
      </c>
    </row>
    <row r="29" spans="1:7" s="7" customFormat="1" ht="17.25" customHeight="1" x14ac:dyDescent="0.2">
      <c r="A29" s="13" t="s">
        <v>37</v>
      </c>
      <c r="B29" s="13"/>
      <c r="C29" s="14"/>
      <c r="D29" s="14"/>
      <c r="E29" s="14"/>
      <c r="F29" s="14"/>
      <c r="G29" s="15">
        <f>G16-0.85%</f>
        <v>7.0999999999999987E-3</v>
      </c>
    </row>
    <row r="30" spans="1:7" s="7" customFormat="1" ht="17.25" customHeight="1" x14ac:dyDescent="0.2">
      <c r="A30" s="16" t="s">
        <v>38</v>
      </c>
      <c r="B30" s="16"/>
      <c r="G30" s="8">
        <f>G16-1.1%</f>
        <v>4.5999999999999982E-3</v>
      </c>
    </row>
    <row r="31" spans="1:7" s="7" customFormat="1" ht="17.25" customHeight="1" x14ac:dyDescent="0.2">
      <c r="A31" s="10" t="s">
        <v>32</v>
      </c>
      <c r="B31" s="10"/>
      <c r="C31" s="11"/>
      <c r="D31" s="11"/>
      <c r="E31" s="11"/>
      <c r="F31" s="11"/>
      <c r="G31" s="12">
        <f>G16-0.4%</f>
        <v>1.1599999999999999E-2</v>
      </c>
    </row>
    <row r="32" spans="1:7" s="7" customFormat="1" ht="17.25" customHeight="1" x14ac:dyDescent="0.2">
      <c r="A32" s="9" t="s">
        <v>54</v>
      </c>
      <c r="B32" s="9"/>
      <c r="C32" s="9"/>
      <c r="D32" s="9"/>
      <c r="E32" s="9"/>
      <c r="F32" s="9"/>
      <c r="G32" s="9">
        <v>2.27</v>
      </c>
    </row>
    <row r="33" spans="1:9" s="7" customFormat="1" ht="17.25" customHeight="1" x14ac:dyDescent="0.2">
      <c r="A33" s="9" t="s">
        <v>42</v>
      </c>
      <c r="B33" s="9"/>
      <c r="C33" s="9"/>
      <c r="D33" s="9"/>
      <c r="E33" s="9"/>
      <c r="F33" s="9"/>
      <c r="G33" s="42">
        <v>14</v>
      </c>
    </row>
    <row r="34" spans="1:9" s="7" customFormat="1" ht="17.25" customHeight="1" x14ac:dyDescent="0.2">
      <c r="A34" s="9" t="s">
        <v>3</v>
      </c>
      <c r="B34" s="9"/>
      <c r="C34" s="9"/>
      <c r="D34" s="9"/>
      <c r="E34" s="9"/>
      <c r="F34" s="9"/>
      <c r="G34" s="55">
        <v>5428</v>
      </c>
    </row>
    <row r="35" spans="1:9" s="7" customFormat="1" ht="17.25" customHeight="1" x14ac:dyDescent="0.2">
      <c r="A35" s="9" t="s">
        <v>4</v>
      </c>
      <c r="B35" s="9"/>
      <c r="C35" s="9"/>
      <c r="D35" s="9"/>
      <c r="E35" s="9"/>
      <c r="F35" s="9"/>
      <c r="G35" s="54">
        <v>1.0123</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49</v>
      </c>
      <c r="C40" s="21" t="s">
        <v>45</v>
      </c>
      <c r="E40" s="20" t="s">
        <v>11</v>
      </c>
      <c r="F40" s="22"/>
      <c r="G40" s="22"/>
      <c r="H40" s="22"/>
      <c r="I40" s="48">
        <v>0.59319999999999995</v>
      </c>
    </row>
    <row r="41" spans="1:9" s="4" customFormat="1" ht="17.25" customHeight="1" x14ac:dyDescent="0.2">
      <c r="A41" s="23" t="s">
        <v>47</v>
      </c>
      <c r="B41" s="24" t="s">
        <v>46</v>
      </c>
      <c r="C41" s="24" t="s">
        <v>45</v>
      </c>
      <c r="E41" s="6" t="s">
        <v>12</v>
      </c>
      <c r="I41" s="49">
        <v>0.02</v>
      </c>
    </row>
    <row r="42" spans="1:9" s="4" customFormat="1" ht="17.25" customHeight="1" x14ac:dyDescent="0.2">
      <c r="A42" s="20" t="s">
        <v>52</v>
      </c>
      <c r="B42" s="21" t="s">
        <v>44</v>
      </c>
      <c r="C42" s="21" t="s">
        <v>51</v>
      </c>
      <c r="E42" s="20" t="s">
        <v>13</v>
      </c>
      <c r="F42" s="22"/>
      <c r="G42" s="22"/>
      <c r="H42" s="22"/>
      <c r="I42" s="48">
        <v>0.18909999999999999</v>
      </c>
    </row>
    <row r="43" spans="1:9" s="4" customFormat="1" ht="17.25" customHeight="1" thickBot="1" x14ac:dyDescent="0.25">
      <c r="A43" s="23" t="s">
        <v>48</v>
      </c>
      <c r="B43" s="24" t="s">
        <v>49</v>
      </c>
      <c r="C43" s="24" t="s">
        <v>45</v>
      </c>
      <c r="E43" s="34" t="s">
        <v>14</v>
      </c>
      <c r="F43" s="26"/>
      <c r="G43" s="26"/>
      <c r="H43" s="26"/>
      <c r="I43" s="50">
        <f>100%-SUM(I40:I42)</f>
        <v>0.19769999999999999</v>
      </c>
    </row>
    <row r="44" spans="1:9" s="4" customFormat="1" ht="17.25" customHeight="1" thickBot="1" x14ac:dyDescent="0.25">
      <c r="A44" s="32" t="s">
        <v>50</v>
      </c>
      <c r="B44" s="33" t="s">
        <v>49</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0.1424</v>
      </c>
    </row>
    <row r="49" spans="1:9" s="4" customFormat="1" ht="17.25" customHeight="1" x14ac:dyDescent="0.2">
      <c r="A49" s="7" t="s">
        <v>18</v>
      </c>
      <c r="D49" s="49">
        <v>4.1799999999999997E-2</v>
      </c>
    </row>
    <row r="50" spans="1:9" s="4" customFormat="1" ht="17.25" customHeight="1" x14ac:dyDescent="0.2">
      <c r="A50" s="14" t="s">
        <v>53</v>
      </c>
      <c r="B50" s="22"/>
      <c r="C50" s="22"/>
      <c r="D50" s="48">
        <v>0.21679999999999999</v>
      </c>
    </row>
    <row r="51" spans="1:9" s="4" customFormat="1" ht="17.25" customHeight="1" x14ac:dyDescent="0.2">
      <c r="A51" s="7" t="s">
        <v>19</v>
      </c>
      <c r="D51" s="49">
        <v>0.25600000000000001</v>
      </c>
    </row>
    <row r="52" spans="1:9" s="4" customFormat="1" ht="17.25" customHeight="1" x14ac:dyDescent="0.2">
      <c r="A52" s="14" t="s">
        <v>20</v>
      </c>
      <c r="B52" s="22"/>
      <c r="C52" s="22"/>
      <c r="D52" s="48">
        <v>7.4899999999999994E-2</v>
      </c>
    </row>
    <row r="53" spans="1:9" s="4" customFormat="1" ht="17.25" customHeight="1" x14ac:dyDescent="0.2">
      <c r="A53" s="7" t="s">
        <v>12</v>
      </c>
      <c r="D53" s="49">
        <v>1.9599999999999999E-2</v>
      </c>
    </row>
    <row r="54" spans="1:9" s="4" customFormat="1" ht="17.25" customHeight="1" x14ac:dyDescent="0.2">
      <c r="A54" s="14" t="s">
        <v>21</v>
      </c>
      <c r="B54" s="22"/>
      <c r="C54" s="22"/>
      <c r="D54" s="48">
        <v>5.1000000000000004E-3</v>
      </c>
    </row>
    <row r="55" spans="1:9" s="4" customFormat="1" ht="17.25" customHeight="1" thickBot="1" x14ac:dyDescent="0.25">
      <c r="A55" s="39" t="s">
        <v>14</v>
      </c>
      <c r="B55" s="26"/>
      <c r="C55" s="26"/>
      <c r="D55" s="50">
        <v>0.24260000000000001</v>
      </c>
    </row>
    <row r="56" spans="1:9" s="5" customFormat="1" ht="12" x14ac:dyDescent="0.2">
      <c r="A56" s="38"/>
      <c r="B56" s="38"/>
      <c r="C56" s="38"/>
      <c r="D56" s="38"/>
      <c r="E56" s="38"/>
      <c r="F56" s="38"/>
      <c r="G56" s="38"/>
      <c r="H56" s="38"/>
      <c r="I56" s="38"/>
    </row>
    <row r="57" spans="1:9" s="27" customFormat="1" ht="175.5" customHeight="1" x14ac:dyDescent="0.2">
      <c r="A57" s="148" t="s">
        <v>40</v>
      </c>
      <c r="B57" s="148"/>
      <c r="C57" s="148"/>
      <c r="D57" s="148"/>
      <c r="E57" s="148"/>
      <c r="F57" s="148"/>
      <c r="G57" s="148"/>
      <c r="H57" s="148"/>
      <c r="I57" s="148"/>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46"/>
  <dimension ref="A1:L66"/>
  <sheetViews>
    <sheetView showGridLines="0" topLeftCell="A31" zoomScaleNormal="100" workbookViewId="0">
      <selection activeCell="K49" sqref="K49"/>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39</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40" t="e">
        <f>#REF!</f>
        <v>#REF!</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53">
        <v>30304083604.299999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23</v>
      </c>
      <c r="G16" s="8">
        <v>1.6E-2</v>
      </c>
    </row>
    <row r="17" spans="1:7" s="7" customFormat="1" ht="17.25" customHeight="1" x14ac:dyDescent="0.2">
      <c r="A17" s="13" t="s">
        <v>22</v>
      </c>
      <c r="B17" s="13"/>
      <c r="C17" s="14"/>
      <c r="D17" s="14"/>
      <c r="E17" s="14"/>
      <c r="F17" s="14"/>
      <c r="G17" s="15">
        <f>G16-0.3%</f>
        <v>1.3000000000000001E-2</v>
      </c>
    </row>
    <row r="18" spans="1:7" s="7" customFormat="1" ht="17.25" customHeight="1" x14ac:dyDescent="0.2">
      <c r="A18" s="16" t="s">
        <v>25</v>
      </c>
      <c r="B18" s="16"/>
      <c r="G18" s="8">
        <f>G16-0.2%</f>
        <v>1.4E-2</v>
      </c>
    </row>
    <row r="19" spans="1:7" s="7" customFormat="1" ht="17.25" customHeight="1" x14ac:dyDescent="0.2">
      <c r="A19" s="13" t="s">
        <v>26</v>
      </c>
      <c r="B19" s="13"/>
      <c r="C19" s="14"/>
      <c r="D19" s="14"/>
      <c r="E19" s="14"/>
      <c r="F19" s="14"/>
      <c r="G19" s="15">
        <f>G16-0.5%</f>
        <v>1.0999999999999999E-2</v>
      </c>
    </row>
    <row r="20" spans="1:7" s="7" customFormat="1" ht="17.25" customHeight="1" x14ac:dyDescent="0.2">
      <c r="A20" s="16" t="s">
        <v>27</v>
      </c>
      <c r="B20" s="16"/>
      <c r="G20" s="8">
        <f>G16-0.85%</f>
        <v>7.4999999999999997E-3</v>
      </c>
    </row>
    <row r="21" spans="1:7" s="7" customFormat="1" ht="17.25" customHeight="1" x14ac:dyDescent="0.2">
      <c r="A21" s="13" t="s">
        <v>34</v>
      </c>
      <c r="B21" s="13"/>
      <c r="C21" s="14"/>
      <c r="D21" s="14"/>
      <c r="E21" s="14"/>
      <c r="F21" s="14"/>
      <c r="G21" s="15">
        <f>G16-0.6%</f>
        <v>0.01</v>
      </c>
    </row>
    <row r="22" spans="1:7" s="7" customFormat="1" ht="17.25" customHeight="1" x14ac:dyDescent="0.2">
      <c r="A22" s="16" t="s">
        <v>33</v>
      </c>
      <c r="B22" s="16"/>
      <c r="G22" s="8">
        <f>G16-0.8%</f>
        <v>8.0000000000000002E-3</v>
      </c>
    </row>
    <row r="23" spans="1:7" s="7" customFormat="1" ht="17.25" customHeight="1" x14ac:dyDescent="0.2">
      <c r="A23" s="13" t="s">
        <v>28</v>
      </c>
      <c r="B23" s="13"/>
      <c r="C23" s="14"/>
      <c r="D23" s="14"/>
      <c r="E23" s="14"/>
      <c r="F23" s="14"/>
      <c r="G23" s="15">
        <f>G16-0.55%</f>
        <v>1.0499999999999999E-2</v>
      </c>
    </row>
    <row r="24" spans="1:7" s="7" customFormat="1" ht="17.25" customHeight="1" x14ac:dyDescent="0.2">
      <c r="A24" s="16" t="s">
        <v>29</v>
      </c>
      <c r="B24" s="16"/>
      <c r="G24" s="8">
        <f>G16-1.1%</f>
        <v>4.9999999999999992E-3</v>
      </c>
    </row>
    <row r="25" spans="1:7" s="7" customFormat="1" ht="17.25" customHeight="1" x14ac:dyDescent="0.2">
      <c r="A25" s="13" t="s">
        <v>35</v>
      </c>
      <c r="B25" s="13"/>
      <c r="C25" s="14"/>
      <c r="D25" s="14"/>
      <c r="E25" s="14"/>
      <c r="F25" s="14"/>
      <c r="G25" s="15">
        <f>G16-0.45%</f>
        <v>1.15E-2</v>
      </c>
    </row>
    <row r="26" spans="1:7" s="7" customFormat="1" ht="17.25" customHeight="1" x14ac:dyDescent="0.2">
      <c r="A26" s="16" t="s">
        <v>30</v>
      </c>
      <c r="B26" s="16"/>
      <c r="G26" s="8">
        <f>G16-1.2%</f>
        <v>4.0000000000000001E-3</v>
      </c>
    </row>
    <row r="27" spans="1:7" s="7" customFormat="1" ht="17.25" customHeight="1" x14ac:dyDescent="0.2">
      <c r="A27" s="13" t="s">
        <v>31</v>
      </c>
      <c r="B27" s="13"/>
      <c r="C27" s="14"/>
      <c r="D27" s="14"/>
      <c r="E27" s="14"/>
      <c r="F27" s="14"/>
      <c r="G27" s="15">
        <f>G16-0.25%</f>
        <v>1.35E-2</v>
      </c>
    </row>
    <row r="28" spans="1:7" s="7" customFormat="1" ht="17.25" customHeight="1" x14ac:dyDescent="0.2">
      <c r="A28" s="16" t="s">
        <v>36</v>
      </c>
      <c r="B28" s="16"/>
      <c r="G28" s="8">
        <f>G16-0.6%</f>
        <v>0.01</v>
      </c>
    </row>
    <row r="29" spans="1:7" s="7" customFormat="1" ht="17.25" customHeight="1" x14ac:dyDescent="0.2">
      <c r="A29" s="13" t="s">
        <v>37</v>
      </c>
      <c r="B29" s="13"/>
      <c r="C29" s="14"/>
      <c r="D29" s="14"/>
      <c r="E29" s="14"/>
      <c r="F29" s="14"/>
      <c r="G29" s="15">
        <f>G16-0.85%</f>
        <v>7.4999999999999997E-3</v>
      </c>
    </row>
    <row r="30" spans="1:7" s="7" customFormat="1" ht="17.25" customHeight="1" x14ac:dyDescent="0.2">
      <c r="A30" s="16" t="s">
        <v>38</v>
      </c>
      <c r="B30" s="16"/>
      <c r="G30" s="8">
        <f>G16-1.1%</f>
        <v>4.9999999999999992E-3</v>
      </c>
    </row>
    <row r="31" spans="1:7" s="7" customFormat="1" ht="17.25" customHeight="1" x14ac:dyDescent="0.2">
      <c r="A31" s="10" t="s">
        <v>32</v>
      </c>
      <c r="B31" s="10"/>
      <c r="C31" s="11"/>
      <c r="D31" s="11"/>
      <c r="E31" s="11"/>
      <c r="F31" s="11"/>
      <c r="G31" s="12">
        <f>G16-0.4%</f>
        <v>1.2E-2</v>
      </c>
    </row>
    <row r="32" spans="1:7" s="7" customFormat="1" ht="17.25" customHeight="1" x14ac:dyDescent="0.2">
      <c r="A32" s="9" t="s">
        <v>54</v>
      </c>
      <c r="B32" s="9"/>
      <c r="C32" s="9"/>
      <c r="D32" s="9"/>
      <c r="E32" s="9"/>
      <c r="F32" s="9"/>
      <c r="G32" s="9">
        <v>2.23</v>
      </c>
    </row>
    <row r="33" spans="1:9" s="7" customFormat="1" ht="17.25" customHeight="1" x14ac:dyDescent="0.2">
      <c r="A33" s="9" t="s">
        <v>42</v>
      </c>
      <c r="B33" s="9"/>
      <c r="C33" s="9"/>
      <c r="D33" s="9"/>
      <c r="E33" s="9"/>
      <c r="F33" s="9"/>
      <c r="G33" s="42">
        <v>15</v>
      </c>
    </row>
    <row r="34" spans="1:9" s="7" customFormat="1" ht="17.25" customHeight="1" x14ac:dyDescent="0.2">
      <c r="A34" s="9" t="s">
        <v>3</v>
      </c>
      <c r="B34" s="9"/>
      <c r="C34" s="9"/>
      <c r="D34" s="9"/>
      <c r="E34" s="9"/>
      <c r="F34" s="9"/>
      <c r="G34" s="55">
        <v>5446</v>
      </c>
    </row>
    <row r="35" spans="1:9" s="7" customFormat="1" ht="17.25" customHeight="1" x14ac:dyDescent="0.2">
      <c r="A35" s="9" t="s">
        <v>4</v>
      </c>
      <c r="B35" s="9"/>
      <c r="C35" s="9"/>
      <c r="D35" s="9"/>
      <c r="E35" s="9"/>
      <c r="F35" s="9"/>
      <c r="G35" s="54">
        <v>1.0133000000000001</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49</v>
      </c>
      <c r="C40" s="21" t="s">
        <v>45</v>
      </c>
      <c r="E40" s="20" t="s">
        <v>11</v>
      </c>
      <c r="F40" s="22"/>
      <c r="G40" s="22"/>
      <c r="H40" s="22"/>
      <c r="I40" s="48">
        <v>0.57809999999999995</v>
      </c>
    </row>
    <row r="41" spans="1:9" s="4" customFormat="1" ht="17.25" customHeight="1" x14ac:dyDescent="0.2">
      <c r="A41" s="23" t="s">
        <v>47</v>
      </c>
      <c r="B41" s="24" t="s">
        <v>46</v>
      </c>
      <c r="C41" s="24" t="s">
        <v>45</v>
      </c>
      <c r="E41" s="6" t="s">
        <v>12</v>
      </c>
      <c r="I41" s="49">
        <v>1.9699999999999999E-2</v>
      </c>
    </row>
    <row r="42" spans="1:9" s="4" customFormat="1" ht="17.25" customHeight="1" x14ac:dyDescent="0.2">
      <c r="A42" s="20" t="s">
        <v>52</v>
      </c>
      <c r="B42" s="21" t="s">
        <v>44</v>
      </c>
      <c r="C42" s="21" t="s">
        <v>51</v>
      </c>
      <c r="E42" s="20" t="s">
        <v>13</v>
      </c>
      <c r="F42" s="22"/>
      <c r="G42" s="22"/>
      <c r="H42" s="22"/>
      <c r="I42" s="48">
        <v>0.18679999999999999</v>
      </c>
    </row>
    <row r="43" spans="1:9" s="4" customFormat="1" ht="17.25" customHeight="1" thickBot="1" x14ac:dyDescent="0.25">
      <c r="A43" s="23" t="s">
        <v>48</v>
      </c>
      <c r="B43" s="24" t="s">
        <v>49</v>
      </c>
      <c r="C43" s="24" t="s">
        <v>45</v>
      </c>
      <c r="E43" s="34" t="s">
        <v>14</v>
      </c>
      <c r="F43" s="26"/>
      <c r="G43" s="26"/>
      <c r="H43" s="26"/>
      <c r="I43" s="50">
        <f>100%-SUM(I40:I42)</f>
        <v>0.21540000000000004</v>
      </c>
    </row>
    <row r="44" spans="1:9" s="4" customFormat="1" ht="17.25" customHeight="1" thickBot="1" x14ac:dyDescent="0.25">
      <c r="A44" s="32" t="s">
        <v>50</v>
      </c>
      <c r="B44" s="33" t="s">
        <v>49</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0.1414</v>
      </c>
    </row>
    <row r="49" spans="1:9" s="4" customFormat="1" ht="17.25" customHeight="1" x14ac:dyDescent="0.2">
      <c r="A49" s="7" t="s">
        <v>18</v>
      </c>
      <c r="D49" s="49">
        <v>4.02E-2</v>
      </c>
    </row>
    <row r="50" spans="1:9" s="4" customFormat="1" ht="17.25" customHeight="1" x14ac:dyDescent="0.2">
      <c r="A50" s="14" t="s">
        <v>53</v>
      </c>
      <c r="B50" s="22"/>
      <c r="C50" s="22"/>
      <c r="D50" s="48">
        <v>0.2054</v>
      </c>
    </row>
    <row r="51" spans="1:9" s="4" customFormat="1" ht="17.25" customHeight="1" x14ac:dyDescent="0.2">
      <c r="A51" s="7" t="s">
        <v>19</v>
      </c>
      <c r="D51" s="49">
        <v>0.25530000000000003</v>
      </c>
    </row>
    <row r="52" spans="1:9" s="4" customFormat="1" ht="17.25" customHeight="1" x14ac:dyDescent="0.2">
      <c r="A52" s="14" t="s">
        <v>20</v>
      </c>
      <c r="B52" s="22"/>
      <c r="C52" s="22"/>
      <c r="D52" s="48">
        <v>6.8000000000000005E-2</v>
      </c>
    </row>
    <row r="53" spans="1:9" s="4" customFormat="1" ht="17.25" customHeight="1" x14ac:dyDescent="0.2">
      <c r="A53" s="7" t="s">
        <v>12</v>
      </c>
      <c r="D53" s="49">
        <v>1.9400000000000001E-2</v>
      </c>
    </row>
    <row r="54" spans="1:9" s="4" customFormat="1" ht="17.25" customHeight="1" x14ac:dyDescent="0.2">
      <c r="A54" s="14" t="s">
        <v>21</v>
      </c>
      <c r="B54" s="22"/>
      <c r="C54" s="22"/>
      <c r="D54" s="48">
        <v>5.0000000000000001E-3</v>
      </c>
    </row>
    <row r="55" spans="1:9" s="4" customFormat="1" ht="17.25" customHeight="1" thickBot="1" x14ac:dyDescent="0.25">
      <c r="A55" s="39" t="s">
        <v>14</v>
      </c>
      <c r="B55" s="26"/>
      <c r="C55" s="26"/>
      <c r="D55" s="50">
        <v>0.26519999999999999</v>
      </c>
    </row>
    <row r="56" spans="1:9" s="5" customFormat="1" ht="12" x14ac:dyDescent="0.2">
      <c r="A56" s="38"/>
      <c r="B56" s="38"/>
      <c r="C56" s="38"/>
      <c r="D56" s="38"/>
      <c r="E56" s="38"/>
      <c r="F56" s="38"/>
      <c r="G56" s="38"/>
      <c r="H56" s="38"/>
      <c r="I56" s="38"/>
    </row>
    <row r="57" spans="1:9" s="27" customFormat="1" ht="175.5" customHeight="1" x14ac:dyDescent="0.2">
      <c r="A57" s="148" t="s">
        <v>40</v>
      </c>
      <c r="B57" s="148"/>
      <c r="C57" s="148"/>
      <c r="D57" s="148"/>
      <c r="E57" s="148"/>
      <c r="F57" s="148"/>
      <c r="G57" s="148"/>
      <c r="H57" s="148"/>
      <c r="I57" s="148"/>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7"/>
  <dimension ref="A1:I66"/>
  <sheetViews>
    <sheetView showGridLines="0" zoomScaleNormal="100" workbookViewId="0">
      <selection activeCell="F21" sqref="F21"/>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6384" width="9.140625" style="1"/>
  </cols>
  <sheetData>
    <row r="1" spans="1:7" s="4" customFormat="1" ht="12" x14ac:dyDescent="0.2">
      <c r="A1" s="28"/>
    </row>
    <row r="2" spans="1:7" s="5" customFormat="1" ht="12" customHeight="1" x14ac:dyDescent="0.2">
      <c r="A2" s="29"/>
      <c r="B2" s="145" t="s">
        <v>39</v>
      </c>
      <c r="C2" s="146"/>
      <c r="D2" s="146"/>
      <c r="E2" s="146"/>
      <c r="F2" s="30"/>
    </row>
    <row r="3" spans="1:7" s="5" customFormat="1" ht="12" customHeight="1" x14ac:dyDescent="0.2">
      <c r="A3" s="29"/>
      <c r="B3" s="145"/>
      <c r="C3" s="146"/>
      <c r="D3" s="146"/>
      <c r="E3" s="146"/>
      <c r="F3" s="30"/>
    </row>
    <row r="4" spans="1:7" s="5" customFormat="1" ht="12" customHeight="1" x14ac:dyDescent="0.2">
      <c r="A4" s="29"/>
      <c r="B4" s="145"/>
      <c r="C4" s="146"/>
      <c r="D4" s="146"/>
      <c r="E4" s="146"/>
      <c r="F4" s="30"/>
    </row>
    <row r="5" spans="1:7" s="5" customFormat="1" ht="12" customHeight="1" x14ac:dyDescent="0.2">
      <c r="A5" s="29"/>
      <c r="B5" s="145"/>
      <c r="C5" s="146"/>
      <c r="D5" s="146"/>
      <c r="E5" s="146"/>
      <c r="F5" s="30"/>
    </row>
    <row r="6" spans="1:7" s="5" customFormat="1" ht="12" customHeight="1" x14ac:dyDescent="0.2">
      <c r="A6" s="29"/>
      <c r="B6" s="145"/>
      <c r="C6" s="146"/>
      <c r="D6" s="146"/>
      <c r="E6" s="146"/>
      <c r="F6" s="30"/>
    </row>
    <row r="7" spans="1:7" s="5" customFormat="1" ht="12" customHeight="1" x14ac:dyDescent="0.2">
      <c r="A7" s="29"/>
      <c r="B7" s="145"/>
      <c r="C7" s="146"/>
      <c r="D7" s="146"/>
      <c r="E7" s="146"/>
      <c r="F7" s="30"/>
    </row>
    <row r="8" spans="1:7" s="5" customFormat="1" ht="12" customHeight="1" x14ac:dyDescent="0.2">
      <c r="A8" s="29"/>
      <c r="C8" s="30"/>
      <c r="D8" s="30"/>
      <c r="E8" s="30"/>
      <c r="F8" s="30"/>
    </row>
    <row r="9" spans="1:7" s="5" customFormat="1" ht="12" customHeight="1" x14ac:dyDescent="0.2">
      <c r="C9" s="30"/>
      <c r="D9" s="30"/>
      <c r="E9" s="30"/>
      <c r="F9" s="30"/>
    </row>
    <row r="10" spans="1:7" s="4" customFormat="1" ht="17.25" customHeight="1" x14ac:dyDescent="0.2">
      <c r="A10" s="25" t="s">
        <v>0</v>
      </c>
      <c r="B10" s="40" t="e">
        <f>#REF!</f>
        <v>#REF!</v>
      </c>
      <c r="C10" s="30"/>
      <c r="D10" s="30"/>
      <c r="E10" s="30"/>
      <c r="F10" s="30"/>
    </row>
    <row r="11" spans="1:7" s="5" customFormat="1" ht="12" x14ac:dyDescent="0.2"/>
    <row r="12" spans="1:7" s="4" customFormat="1" ht="17.25" customHeight="1" x14ac:dyDescent="0.2">
      <c r="A12" s="35" t="s">
        <v>1</v>
      </c>
      <c r="B12" s="36"/>
      <c r="C12" s="36"/>
      <c r="D12" s="36"/>
    </row>
    <row r="13" spans="1:7" s="4" customFormat="1" ht="17.25" customHeight="1" thickBot="1" x14ac:dyDescent="0.25">
      <c r="A13" s="39" t="s">
        <v>41</v>
      </c>
      <c r="B13" s="41"/>
      <c r="C13" s="41"/>
      <c r="D13" s="53">
        <v>30279146062.790001</v>
      </c>
    </row>
    <row r="14" spans="1:7" s="5" customFormat="1" ht="12" x14ac:dyDescent="0.2"/>
    <row r="15" spans="1:7" s="4" customFormat="1" ht="16.5" customHeight="1" x14ac:dyDescent="0.2">
      <c r="A15" s="35" t="s">
        <v>2</v>
      </c>
      <c r="B15" s="36"/>
      <c r="C15" s="36"/>
      <c r="D15" s="36"/>
      <c r="E15" s="36"/>
      <c r="F15" s="36"/>
      <c r="G15" s="36"/>
    </row>
    <row r="16" spans="1:7" s="7" customFormat="1" ht="17.25" customHeight="1" x14ac:dyDescent="0.2">
      <c r="A16" s="7" t="s">
        <v>23</v>
      </c>
      <c r="G16" s="8">
        <v>1.6199999999999999E-2</v>
      </c>
    </row>
    <row r="17" spans="1:7" s="7" customFormat="1" ht="17.25" customHeight="1" x14ac:dyDescent="0.2">
      <c r="A17" s="13" t="s">
        <v>22</v>
      </c>
      <c r="B17" s="13"/>
      <c r="C17" s="14"/>
      <c r="D17" s="14"/>
      <c r="E17" s="14"/>
      <c r="F17" s="14"/>
      <c r="G17" s="15">
        <f>G16-0.3%</f>
        <v>1.32E-2</v>
      </c>
    </row>
    <row r="18" spans="1:7" s="7" customFormat="1" ht="17.25" customHeight="1" x14ac:dyDescent="0.2">
      <c r="A18" s="16" t="s">
        <v>25</v>
      </c>
      <c r="B18" s="16"/>
      <c r="G18" s="8">
        <f>G16-0.2%</f>
        <v>1.4199999999999999E-2</v>
      </c>
    </row>
    <row r="19" spans="1:7" s="7" customFormat="1" ht="17.25" customHeight="1" x14ac:dyDescent="0.2">
      <c r="A19" s="13" t="s">
        <v>26</v>
      </c>
      <c r="B19" s="13"/>
      <c r="C19" s="14"/>
      <c r="D19" s="14"/>
      <c r="E19" s="14"/>
      <c r="F19" s="14"/>
      <c r="G19" s="15">
        <f>G16-0.5%</f>
        <v>1.1199999999999998E-2</v>
      </c>
    </row>
    <row r="20" spans="1:7" s="7" customFormat="1" ht="17.25" customHeight="1" x14ac:dyDescent="0.2">
      <c r="A20" s="16" t="s">
        <v>27</v>
      </c>
      <c r="B20" s="16"/>
      <c r="G20" s="8">
        <f>G16-0.85%</f>
        <v>7.6999999999999985E-3</v>
      </c>
    </row>
    <row r="21" spans="1:7" s="7" customFormat="1" ht="17.25" customHeight="1" x14ac:dyDescent="0.2">
      <c r="A21" s="13" t="s">
        <v>34</v>
      </c>
      <c r="B21" s="13"/>
      <c r="C21" s="14"/>
      <c r="D21" s="14"/>
      <c r="E21" s="14"/>
      <c r="F21" s="14"/>
      <c r="G21" s="15">
        <f>G16-0.6%</f>
        <v>1.0199999999999999E-2</v>
      </c>
    </row>
    <row r="22" spans="1:7" s="7" customFormat="1" ht="17.25" customHeight="1" x14ac:dyDescent="0.2">
      <c r="A22" s="16" t="s">
        <v>33</v>
      </c>
      <c r="B22" s="16"/>
      <c r="G22" s="8">
        <f>G16-0.8%</f>
        <v>8.199999999999999E-3</v>
      </c>
    </row>
    <row r="23" spans="1:7" s="7" customFormat="1" ht="17.25" customHeight="1" x14ac:dyDescent="0.2">
      <c r="A23" s="13" t="s">
        <v>28</v>
      </c>
      <c r="B23" s="13"/>
      <c r="C23" s="14"/>
      <c r="D23" s="14"/>
      <c r="E23" s="14"/>
      <c r="F23" s="14"/>
      <c r="G23" s="15">
        <f>G16-0.55%</f>
        <v>1.0699999999999998E-2</v>
      </c>
    </row>
    <row r="24" spans="1:7" s="7" customFormat="1" ht="17.25" customHeight="1" x14ac:dyDescent="0.2">
      <c r="A24" s="16" t="s">
        <v>29</v>
      </c>
      <c r="B24" s="16"/>
      <c r="G24" s="8">
        <f>G16-1.1%</f>
        <v>5.199999999999998E-3</v>
      </c>
    </row>
    <row r="25" spans="1:7" s="7" customFormat="1" ht="17.25" customHeight="1" x14ac:dyDescent="0.2">
      <c r="A25" s="13" t="s">
        <v>35</v>
      </c>
      <c r="B25" s="13"/>
      <c r="C25" s="14"/>
      <c r="D25" s="14"/>
      <c r="E25" s="14"/>
      <c r="F25" s="14"/>
      <c r="G25" s="15">
        <f>G16-0.45%</f>
        <v>1.1699999999999999E-2</v>
      </c>
    </row>
    <row r="26" spans="1:7" s="7" customFormat="1" ht="17.25" customHeight="1" x14ac:dyDescent="0.2">
      <c r="A26" s="16" t="s">
        <v>30</v>
      </c>
      <c r="B26" s="16"/>
      <c r="G26" s="8">
        <f>G16-1.2%</f>
        <v>4.1999999999999989E-3</v>
      </c>
    </row>
    <row r="27" spans="1:7" s="7" customFormat="1" ht="17.25" customHeight="1" x14ac:dyDescent="0.2">
      <c r="A27" s="13" t="s">
        <v>31</v>
      </c>
      <c r="B27" s="13"/>
      <c r="C27" s="14"/>
      <c r="D27" s="14"/>
      <c r="E27" s="14"/>
      <c r="F27" s="14"/>
      <c r="G27" s="15">
        <f>G16-0.25%</f>
        <v>1.3699999999999999E-2</v>
      </c>
    </row>
    <row r="28" spans="1:7" s="7" customFormat="1" ht="17.25" customHeight="1" x14ac:dyDescent="0.2">
      <c r="A28" s="16" t="s">
        <v>36</v>
      </c>
      <c r="B28" s="16"/>
      <c r="G28" s="8">
        <f>G16-0.6%</f>
        <v>1.0199999999999999E-2</v>
      </c>
    </row>
    <row r="29" spans="1:7" s="7" customFormat="1" ht="17.25" customHeight="1" x14ac:dyDescent="0.2">
      <c r="A29" s="13" t="s">
        <v>37</v>
      </c>
      <c r="B29" s="13"/>
      <c r="C29" s="14"/>
      <c r="D29" s="14"/>
      <c r="E29" s="14"/>
      <c r="F29" s="14"/>
      <c r="G29" s="15">
        <f>G16-0.85%</f>
        <v>7.6999999999999985E-3</v>
      </c>
    </row>
    <row r="30" spans="1:7" s="7" customFormat="1" ht="17.25" customHeight="1" x14ac:dyDescent="0.2">
      <c r="A30" s="16" t="s">
        <v>38</v>
      </c>
      <c r="B30" s="16"/>
      <c r="G30" s="8">
        <f>G16-1.1%</f>
        <v>5.199999999999998E-3</v>
      </c>
    </row>
    <row r="31" spans="1:7" s="7" customFormat="1" ht="17.25" customHeight="1" x14ac:dyDescent="0.2">
      <c r="A31" s="10" t="s">
        <v>32</v>
      </c>
      <c r="B31" s="10"/>
      <c r="C31" s="11"/>
      <c r="D31" s="11"/>
      <c r="E31" s="11"/>
      <c r="F31" s="11"/>
      <c r="G31" s="12">
        <f>G16-0.4%</f>
        <v>1.2199999999999999E-2</v>
      </c>
    </row>
    <row r="32" spans="1:7" s="7" customFormat="1" ht="17.25" customHeight="1" x14ac:dyDescent="0.2">
      <c r="A32" s="9" t="s">
        <v>54</v>
      </c>
      <c r="B32" s="9"/>
      <c r="C32" s="9"/>
      <c r="D32" s="9"/>
      <c r="E32" s="9"/>
      <c r="F32" s="9"/>
      <c r="G32" s="9">
        <v>2.23</v>
      </c>
    </row>
    <row r="33" spans="1:9" s="7" customFormat="1" ht="17.25" customHeight="1" x14ac:dyDescent="0.2">
      <c r="A33" s="9" t="s">
        <v>42</v>
      </c>
      <c r="B33" s="9"/>
      <c r="C33" s="9"/>
      <c r="D33" s="9"/>
      <c r="E33" s="9"/>
      <c r="F33" s="9"/>
      <c r="G33" s="42">
        <v>15</v>
      </c>
    </row>
    <row r="34" spans="1:9" s="7" customFormat="1" ht="17.25" customHeight="1" x14ac:dyDescent="0.2">
      <c r="A34" s="9" t="s">
        <v>3</v>
      </c>
      <c r="B34" s="9"/>
      <c r="C34" s="9"/>
      <c r="D34" s="9"/>
      <c r="E34" s="9"/>
      <c r="F34" s="9"/>
      <c r="G34" s="55">
        <v>5515</v>
      </c>
    </row>
    <row r="35" spans="1:9" s="7" customFormat="1" ht="17.25" customHeight="1" x14ac:dyDescent="0.2">
      <c r="A35" s="9" t="s">
        <v>4</v>
      </c>
      <c r="B35" s="9"/>
      <c r="C35" s="9"/>
      <c r="D35" s="9"/>
      <c r="E35" s="9"/>
      <c r="F35" s="9"/>
      <c r="G35" s="54">
        <v>1.0113000000000001</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49</v>
      </c>
      <c r="C40" s="21" t="s">
        <v>45</v>
      </c>
      <c r="E40" s="20" t="s">
        <v>11</v>
      </c>
      <c r="F40" s="22"/>
      <c r="G40" s="22"/>
      <c r="H40" s="22"/>
      <c r="I40" s="48">
        <v>0.56779999999999997</v>
      </c>
    </row>
    <row r="41" spans="1:9" s="4" customFormat="1" ht="17.25" customHeight="1" x14ac:dyDescent="0.2">
      <c r="A41" s="23" t="s">
        <v>47</v>
      </c>
      <c r="B41" s="24" t="s">
        <v>46</v>
      </c>
      <c r="C41" s="24" t="s">
        <v>45</v>
      </c>
      <c r="E41" s="6" t="s">
        <v>12</v>
      </c>
      <c r="I41" s="49">
        <v>1.9699999999999999E-2</v>
      </c>
    </row>
    <row r="42" spans="1:9" s="4" customFormat="1" ht="17.25" customHeight="1" x14ac:dyDescent="0.2">
      <c r="A42" s="20" t="s">
        <v>52</v>
      </c>
      <c r="B42" s="21" t="s">
        <v>44</v>
      </c>
      <c r="C42" s="21" t="s">
        <v>51</v>
      </c>
      <c r="E42" s="20" t="s">
        <v>13</v>
      </c>
      <c r="F42" s="22"/>
      <c r="G42" s="22"/>
      <c r="H42" s="22"/>
      <c r="I42" s="48">
        <v>0.1867</v>
      </c>
    </row>
    <row r="43" spans="1:9" s="4" customFormat="1" ht="17.25" customHeight="1" thickBot="1" x14ac:dyDescent="0.25">
      <c r="A43" s="23" t="s">
        <v>48</v>
      </c>
      <c r="B43" s="24" t="s">
        <v>49</v>
      </c>
      <c r="C43" s="24" t="s">
        <v>45</v>
      </c>
      <c r="E43" s="34" t="s">
        <v>14</v>
      </c>
      <c r="F43" s="26"/>
      <c r="G43" s="26"/>
      <c r="H43" s="26"/>
      <c r="I43" s="50">
        <f>100%-SUM(I40:I42)</f>
        <v>0.2258</v>
      </c>
    </row>
    <row r="44" spans="1:9" s="4" customFormat="1" ht="17.25" customHeight="1" thickBot="1" x14ac:dyDescent="0.25">
      <c r="A44" s="32" t="s">
        <v>50</v>
      </c>
      <c r="B44" s="33" t="s">
        <v>49</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0.14099999999999999</v>
      </c>
    </row>
    <row r="49" spans="1:9" s="4" customFormat="1" ht="17.25" customHeight="1" x14ac:dyDescent="0.2">
      <c r="A49" s="7" t="s">
        <v>18</v>
      </c>
      <c r="D49" s="49">
        <v>4.0099999999999997E-2</v>
      </c>
    </row>
    <row r="50" spans="1:9" s="4" customFormat="1" ht="17.25" customHeight="1" x14ac:dyDescent="0.2">
      <c r="A50" s="14" t="s">
        <v>53</v>
      </c>
      <c r="B50" s="22"/>
      <c r="C50" s="22"/>
      <c r="D50" s="48">
        <v>0.2</v>
      </c>
    </row>
    <row r="51" spans="1:9" s="4" customFormat="1" ht="17.25" customHeight="1" x14ac:dyDescent="0.2">
      <c r="A51" s="7" t="s">
        <v>19</v>
      </c>
      <c r="D51" s="49">
        <v>0.25290000000000001</v>
      </c>
    </row>
    <row r="52" spans="1:9" s="4" customFormat="1" ht="17.25" customHeight="1" x14ac:dyDescent="0.2">
      <c r="A52" s="14" t="s">
        <v>20</v>
      </c>
      <c r="B52" s="22"/>
      <c r="C52" s="22"/>
      <c r="D52" s="48">
        <v>6.5600000000000006E-2</v>
      </c>
    </row>
    <row r="53" spans="1:9" s="4" customFormat="1" ht="17.25" customHeight="1" x14ac:dyDescent="0.2">
      <c r="A53" s="7" t="s">
        <v>12</v>
      </c>
      <c r="D53" s="49">
        <v>1.9699999999999999E-2</v>
      </c>
    </row>
    <row r="54" spans="1:9" s="4" customFormat="1" ht="17.25" customHeight="1" x14ac:dyDescent="0.2">
      <c r="A54" s="14" t="s">
        <v>21</v>
      </c>
      <c r="B54" s="22"/>
      <c r="C54" s="22"/>
      <c r="D54" s="48">
        <v>4.8999999999999998E-3</v>
      </c>
    </row>
    <row r="55" spans="1:9" s="4" customFormat="1" ht="17.25" customHeight="1" thickBot="1" x14ac:dyDescent="0.25">
      <c r="A55" s="39" t="s">
        <v>14</v>
      </c>
      <c r="B55" s="26"/>
      <c r="C55" s="26"/>
      <c r="D55" s="50">
        <v>0.27579999999999999</v>
      </c>
    </row>
    <row r="56" spans="1:9" s="5" customFormat="1" ht="12" x14ac:dyDescent="0.2">
      <c r="A56" s="38"/>
      <c r="B56" s="38"/>
      <c r="C56" s="38"/>
      <c r="D56" s="38"/>
      <c r="E56" s="38"/>
      <c r="F56" s="38"/>
      <c r="G56" s="38"/>
      <c r="H56" s="38"/>
      <c r="I56" s="38"/>
    </row>
    <row r="57" spans="1:9" s="27" customFormat="1" ht="175.5" customHeight="1" x14ac:dyDescent="0.2">
      <c r="A57" s="148" t="s">
        <v>40</v>
      </c>
      <c r="B57" s="148"/>
      <c r="C57" s="148"/>
      <c r="D57" s="148"/>
      <c r="E57" s="148"/>
      <c r="F57" s="148"/>
      <c r="G57" s="148"/>
      <c r="H57" s="148"/>
      <c r="I57" s="148"/>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48"/>
  <dimension ref="A1:I66"/>
  <sheetViews>
    <sheetView showGridLines="0" zoomScaleNormal="100" workbookViewId="0">
      <selection activeCell="D13" sqref="D13"/>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6384" width="9.140625" style="1"/>
  </cols>
  <sheetData>
    <row r="1" spans="1:7" s="4" customFormat="1" ht="12" x14ac:dyDescent="0.2">
      <c r="A1" s="28"/>
    </row>
    <row r="2" spans="1:7" s="5" customFormat="1" ht="12" customHeight="1" x14ac:dyDescent="0.2">
      <c r="A2" s="29"/>
      <c r="B2" s="145" t="s">
        <v>39</v>
      </c>
      <c r="C2" s="146"/>
      <c r="D2" s="146"/>
      <c r="E2" s="146"/>
      <c r="F2" s="30"/>
    </row>
    <row r="3" spans="1:7" s="5" customFormat="1" ht="12" customHeight="1" x14ac:dyDescent="0.2">
      <c r="A3" s="29"/>
      <c r="B3" s="145"/>
      <c r="C3" s="146"/>
      <c r="D3" s="146"/>
      <c r="E3" s="146"/>
      <c r="F3" s="30"/>
    </row>
    <row r="4" spans="1:7" s="5" customFormat="1" ht="12" customHeight="1" x14ac:dyDescent="0.2">
      <c r="A4" s="29"/>
      <c r="B4" s="145"/>
      <c r="C4" s="146"/>
      <c r="D4" s="146"/>
      <c r="E4" s="146"/>
      <c r="F4" s="30"/>
    </row>
    <row r="5" spans="1:7" s="5" customFormat="1" ht="12" customHeight="1" x14ac:dyDescent="0.2">
      <c r="A5" s="29"/>
      <c r="B5" s="145"/>
      <c r="C5" s="146"/>
      <c r="D5" s="146"/>
      <c r="E5" s="146"/>
      <c r="F5" s="30"/>
    </row>
    <row r="6" spans="1:7" s="5" customFormat="1" ht="12" customHeight="1" x14ac:dyDescent="0.2">
      <c r="A6" s="29"/>
      <c r="B6" s="145"/>
      <c r="C6" s="146"/>
      <c r="D6" s="146"/>
      <c r="E6" s="146"/>
      <c r="F6" s="30"/>
    </row>
    <row r="7" spans="1:7" s="5" customFormat="1" ht="12" customHeight="1" x14ac:dyDescent="0.2">
      <c r="A7" s="29"/>
      <c r="B7" s="145"/>
      <c r="C7" s="146"/>
      <c r="D7" s="146"/>
      <c r="E7" s="146"/>
      <c r="F7" s="30"/>
    </row>
    <row r="8" spans="1:7" s="5" customFormat="1" ht="12" customHeight="1" x14ac:dyDescent="0.2">
      <c r="A8" s="29"/>
      <c r="C8" s="30"/>
      <c r="D8" s="30"/>
      <c r="E8" s="30"/>
      <c r="F8" s="30"/>
    </row>
    <row r="9" spans="1:7" s="5" customFormat="1" ht="12" customHeight="1" x14ac:dyDescent="0.2">
      <c r="C9" s="30"/>
      <c r="D9" s="30"/>
      <c r="E9" s="30"/>
      <c r="F9" s="30"/>
    </row>
    <row r="10" spans="1:7" s="4" customFormat="1" ht="17.25" customHeight="1" x14ac:dyDescent="0.2">
      <c r="A10" s="25" t="s">
        <v>0</v>
      </c>
      <c r="B10" s="40" t="e">
        <f>#REF!</f>
        <v>#REF!</v>
      </c>
      <c r="C10" s="30"/>
      <c r="D10" s="30"/>
      <c r="E10" s="30"/>
      <c r="F10" s="30"/>
    </row>
    <row r="11" spans="1:7" s="5" customFormat="1" ht="12" x14ac:dyDescent="0.2"/>
    <row r="12" spans="1:7" s="4" customFormat="1" ht="17.25" customHeight="1" x14ac:dyDescent="0.2">
      <c r="A12" s="35" t="s">
        <v>1</v>
      </c>
      <c r="B12" s="36"/>
      <c r="C12" s="36"/>
      <c r="D12" s="36"/>
    </row>
    <row r="13" spans="1:7" s="4" customFormat="1" ht="17.25" customHeight="1" thickBot="1" x14ac:dyDescent="0.25">
      <c r="A13" s="39" t="s">
        <v>41</v>
      </c>
      <c r="B13" s="41"/>
      <c r="C13" s="41"/>
      <c r="D13" s="53">
        <v>30171712996.98</v>
      </c>
    </row>
    <row r="14" spans="1:7" s="5" customFormat="1" ht="12" x14ac:dyDescent="0.2"/>
    <row r="15" spans="1:7" s="4" customFormat="1" ht="16.5" customHeight="1" x14ac:dyDescent="0.2">
      <c r="A15" s="35" t="s">
        <v>2</v>
      </c>
      <c r="B15" s="36"/>
      <c r="C15" s="36"/>
      <c r="D15" s="36"/>
      <c r="E15" s="36"/>
      <c r="F15" s="36"/>
      <c r="G15" s="36"/>
    </row>
    <row r="16" spans="1:7" s="7" customFormat="1" ht="17.25" customHeight="1" x14ac:dyDescent="0.2">
      <c r="A16" s="7" t="s">
        <v>23</v>
      </c>
      <c r="G16" s="8">
        <v>1.6199999999999999E-2</v>
      </c>
    </row>
    <row r="17" spans="1:7" s="7" customFormat="1" ht="17.25" customHeight="1" x14ac:dyDescent="0.2">
      <c r="A17" s="13" t="s">
        <v>22</v>
      </c>
      <c r="B17" s="13"/>
      <c r="C17" s="14"/>
      <c r="D17" s="14"/>
      <c r="E17" s="14"/>
      <c r="F17" s="14"/>
      <c r="G17" s="15">
        <f>G16-0.3%</f>
        <v>1.32E-2</v>
      </c>
    </row>
    <row r="18" spans="1:7" s="7" customFormat="1" ht="17.25" customHeight="1" x14ac:dyDescent="0.2">
      <c r="A18" s="16" t="s">
        <v>25</v>
      </c>
      <c r="B18" s="16"/>
      <c r="G18" s="8">
        <f>G16-0.2%</f>
        <v>1.4199999999999999E-2</v>
      </c>
    </row>
    <row r="19" spans="1:7" s="7" customFormat="1" ht="17.25" customHeight="1" x14ac:dyDescent="0.2">
      <c r="A19" s="13" t="s">
        <v>26</v>
      </c>
      <c r="B19" s="13"/>
      <c r="C19" s="14"/>
      <c r="D19" s="14"/>
      <c r="E19" s="14"/>
      <c r="F19" s="14"/>
      <c r="G19" s="15">
        <f>G16-0.5%</f>
        <v>1.1199999999999998E-2</v>
      </c>
    </row>
    <row r="20" spans="1:7" s="7" customFormat="1" ht="17.25" customHeight="1" x14ac:dyDescent="0.2">
      <c r="A20" s="16" t="s">
        <v>27</v>
      </c>
      <c r="B20" s="16"/>
      <c r="G20" s="8">
        <f>G16-0.85%</f>
        <v>7.6999999999999985E-3</v>
      </c>
    </row>
    <row r="21" spans="1:7" s="7" customFormat="1" ht="17.25" customHeight="1" x14ac:dyDescent="0.2">
      <c r="A21" s="13" t="s">
        <v>34</v>
      </c>
      <c r="B21" s="13"/>
      <c r="C21" s="14"/>
      <c r="D21" s="14"/>
      <c r="E21" s="14"/>
      <c r="F21" s="14"/>
      <c r="G21" s="15">
        <f>G16-0.6%</f>
        <v>1.0199999999999999E-2</v>
      </c>
    </row>
    <row r="22" spans="1:7" s="7" customFormat="1" ht="17.25" customHeight="1" x14ac:dyDescent="0.2">
      <c r="A22" s="16" t="s">
        <v>33</v>
      </c>
      <c r="B22" s="16"/>
      <c r="G22" s="8">
        <f>G16-0.8%</f>
        <v>8.199999999999999E-3</v>
      </c>
    </row>
    <row r="23" spans="1:7" s="7" customFormat="1" ht="17.25" customHeight="1" x14ac:dyDescent="0.2">
      <c r="A23" s="13" t="s">
        <v>28</v>
      </c>
      <c r="B23" s="13"/>
      <c r="C23" s="14"/>
      <c r="D23" s="14"/>
      <c r="E23" s="14"/>
      <c r="F23" s="14"/>
      <c r="G23" s="15">
        <f>G16-0.55%</f>
        <v>1.0699999999999998E-2</v>
      </c>
    </row>
    <row r="24" spans="1:7" s="7" customFormat="1" ht="17.25" customHeight="1" x14ac:dyDescent="0.2">
      <c r="A24" s="16" t="s">
        <v>29</v>
      </c>
      <c r="B24" s="16"/>
      <c r="G24" s="8">
        <f>G16-1.1%</f>
        <v>5.199999999999998E-3</v>
      </c>
    </row>
    <row r="25" spans="1:7" s="7" customFormat="1" ht="17.25" customHeight="1" x14ac:dyDescent="0.2">
      <c r="A25" s="13" t="s">
        <v>35</v>
      </c>
      <c r="B25" s="13"/>
      <c r="C25" s="14"/>
      <c r="D25" s="14"/>
      <c r="E25" s="14"/>
      <c r="F25" s="14"/>
      <c r="G25" s="15">
        <f>G16-0.45%</f>
        <v>1.1699999999999999E-2</v>
      </c>
    </row>
    <row r="26" spans="1:7" s="7" customFormat="1" ht="17.25" customHeight="1" x14ac:dyDescent="0.2">
      <c r="A26" s="16" t="s">
        <v>30</v>
      </c>
      <c r="B26" s="16"/>
      <c r="G26" s="8">
        <f>G16-1.2%</f>
        <v>4.1999999999999989E-3</v>
      </c>
    </row>
    <row r="27" spans="1:7" s="7" customFormat="1" ht="17.25" customHeight="1" x14ac:dyDescent="0.2">
      <c r="A27" s="13" t="s">
        <v>31</v>
      </c>
      <c r="B27" s="13"/>
      <c r="C27" s="14"/>
      <c r="D27" s="14"/>
      <c r="E27" s="14"/>
      <c r="F27" s="14"/>
      <c r="G27" s="15">
        <f>G16-0.25%</f>
        <v>1.3699999999999999E-2</v>
      </c>
    </row>
    <row r="28" spans="1:7" s="7" customFormat="1" ht="17.25" customHeight="1" x14ac:dyDescent="0.2">
      <c r="A28" s="16" t="s">
        <v>36</v>
      </c>
      <c r="B28" s="16"/>
      <c r="G28" s="8">
        <f>G16-0.6%</f>
        <v>1.0199999999999999E-2</v>
      </c>
    </row>
    <row r="29" spans="1:7" s="7" customFormat="1" ht="17.25" customHeight="1" x14ac:dyDescent="0.2">
      <c r="A29" s="13" t="s">
        <v>37</v>
      </c>
      <c r="B29" s="13"/>
      <c r="C29" s="14"/>
      <c r="D29" s="14"/>
      <c r="E29" s="14"/>
      <c r="F29" s="14"/>
      <c r="G29" s="15">
        <f>G16-0.85%</f>
        <v>7.6999999999999985E-3</v>
      </c>
    </row>
    <row r="30" spans="1:7" s="7" customFormat="1" ht="17.25" customHeight="1" x14ac:dyDescent="0.2">
      <c r="A30" s="16" t="s">
        <v>38</v>
      </c>
      <c r="B30" s="16"/>
      <c r="G30" s="8">
        <f>G16-1.1%</f>
        <v>5.199999999999998E-3</v>
      </c>
    </row>
    <row r="31" spans="1:7" s="7" customFormat="1" ht="17.25" customHeight="1" x14ac:dyDescent="0.2">
      <c r="A31" s="10" t="s">
        <v>32</v>
      </c>
      <c r="B31" s="10"/>
      <c r="C31" s="11"/>
      <c r="D31" s="11"/>
      <c r="E31" s="11"/>
      <c r="F31" s="11"/>
      <c r="G31" s="12">
        <f>G16-0.4%</f>
        <v>1.2199999999999999E-2</v>
      </c>
    </row>
    <row r="32" spans="1:7" s="7" customFormat="1" ht="17.25" customHeight="1" x14ac:dyDescent="0.2">
      <c r="A32" s="9" t="s">
        <v>54</v>
      </c>
      <c r="B32" s="9"/>
      <c r="C32" s="9"/>
      <c r="D32" s="9"/>
      <c r="E32" s="9"/>
      <c r="F32" s="9"/>
      <c r="G32" s="9">
        <v>2.2200000000000002</v>
      </c>
    </row>
    <row r="33" spans="1:9" s="7" customFormat="1" ht="17.25" customHeight="1" x14ac:dyDescent="0.2">
      <c r="A33" s="9" t="s">
        <v>42</v>
      </c>
      <c r="B33" s="9"/>
      <c r="C33" s="9"/>
      <c r="D33" s="9"/>
      <c r="E33" s="9"/>
      <c r="F33" s="9"/>
      <c r="G33" s="42">
        <v>15</v>
      </c>
    </row>
    <row r="34" spans="1:9" s="7" customFormat="1" ht="17.25" customHeight="1" x14ac:dyDescent="0.2">
      <c r="A34" s="9" t="s">
        <v>3</v>
      </c>
      <c r="B34" s="9"/>
      <c r="C34" s="9"/>
      <c r="D34" s="9"/>
      <c r="E34" s="9"/>
      <c r="F34" s="9"/>
      <c r="G34" s="55">
        <v>5596</v>
      </c>
    </row>
    <row r="35" spans="1:9" s="7" customFormat="1" ht="17.25" customHeight="1" x14ac:dyDescent="0.2">
      <c r="A35" s="9" t="s">
        <v>4</v>
      </c>
      <c r="B35" s="9"/>
      <c r="C35" s="9"/>
      <c r="D35" s="9"/>
      <c r="E35" s="9"/>
      <c r="F35" s="9"/>
      <c r="G35" s="54">
        <v>1.0074000000000001</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44</v>
      </c>
      <c r="C40" s="21" t="s">
        <v>45</v>
      </c>
      <c r="E40" s="20" t="s">
        <v>11</v>
      </c>
      <c r="F40" s="22"/>
      <c r="G40" s="22"/>
      <c r="H40" s="22"/>
      <c r="I40" s="48">
        <v>0.5635</v>
      </c>
    </row>
    <row r="41" spans="1:9" s="4" customFormat="1" ht="17.25" customHeight="1" x14ac:dyDescent="0.2">
      <c r="A41" s="23" t="s">
        <v>47</v>
      </c>
      <c r="B41" s="24" t="s">
        <v>46</v>
      </c>
      <c r="C41" s="24" t="s">
        <v>45</v>
      </c>
      <c r="E41" s="6" t="s">
        <v>12</v>
      </c>
      <c r="I41" s="49">
        <v>1.9699999999999999E-2</v>
      </c>
    </row>
    <row r="42" spans="1:9" s="4" customFormat="1" ht="17.25" customHeight="1" x14ac:dyDescent="0.2">
      <c r="A42" s="20" t="s">
        <v>52</v>
      </c>
      <c r="B42" s="21" t="s">
        <v>44</v>
      </c>
      <c r="C42" s="21" t="s">
        <v>51</v>
      </c>
      <c r="E42" s="20" t="s">
        <v>13</v>
      </c>
      <c r="F42" s="22"/>
      <c r="G42" s="22"/>
      <c r="H42" s="22"/>
      <c r="I42" s="48">
        <v>0.1875</v>
      </c>
    </row>
    <row r="43" spans="1:9" s="4" customFormat="1" ht="17.25" customHeight="1" thickBot="1" x14ac:dyDescent="0.25">
      <c r="A43" s="23" t="s">
        <v>48</v>
      </c>
      <c r="B43" s="24" t="s">
        <v>49</v>
      </c>
      <c r="C43" s="24" t="s">
        <v>45</v>
      </c>
      <c r="E43" s="34" t="s">
        <v>14</v>
      </c>
      <c r="F43" s="26"/>
      <c r="G43" s="26"/>
      <c r="H43" s="26"/>
      <c r="I43" s="50">
        <f>100%-SUM(I40:I42)</f>
        <v>0.22929999999999995</v>
      </c>
    </row>
    <row r="44" spans="1:9" s="4" customFormat="1" ht="17.25" customHeight="1" thickBot="1" x14ac:dyDescent="0.25">
      <c r="A44" s="32" t="s">
        <v>50</v>
      </c>
      <c r="B44" s="33" t="s">
        <v>49</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0.1389</v>
      </c>
    </row>
    <row r="49" spans="1:9" s="4" customFormat="1" ht="17.25" customHeight="1" x14ac:dyDescent="0.2">
      <c r="A49" s="7" t="s">
        <v>18</v>
      </c>
      <c r="D49" s="49">
        <v>3.9300000000000002E-2</v>
      </c>
    </row>
    <row r="50" spans="1:9" s="4" customFormat="1" ht="17.25" customHeight="1" x14ac:dyDescent="0.2">
      <c r="A50" s="14" t="s">
        <v>53</v>
      </c>
      <c r="B50" s="22"/>
      <c r="C50" s="22"/>
      <c r="D50" s="48">
        <v>0.19089999999999999</v>
      </c>
    </row>
    <row r="51" spans="1:9" s="4" customFormat="1" ht="17.25" customHeight="1" x14ac:dyDescent="0.2">
      <c r="A51" s="7" t="s">
        <v>19</v>
      </c>
      <c r="D51" s="49">
        <v>0.25240000000000001</v>
      </c>
    </row>
    <row r="52" spans="1:9" s="4" customFormat="1" ht="17.25" customHeight="1" x14ac:dyDescent="0.2">
      <c r="A52" s="14" t="s">
        <v>20</v>
      </c>
      <c r="B52" s="22"/>
      <c r="C52" s="22"/>
      <c r="D52" s="48">
        <v>6.2700000000000006E-2</v>
      </c>
    </row>
    <row r="53" spans="1:9" s="4" customFormat="1" ht="17.25" customHeight="1" x14ac:dyDescent="0.2">
      <c r="A53" s="7" t="s">
        <v>12</v>
      </c>
      <c r="D53" s="49">
        <v>1.9E-2</v>
      </c>
    </row>
    <row r="54" spans="1:9" s="4" customFormat="1" ht="17.25" customHeight="1" x14ac:dyDescent="0.2">
      <c r="A54" s="14" t="s">
        <v>21</v>
      </c>
      <c r="B54" s="22"/>
      <c r="C54" s="22"/>
      <c r="D54" s="48">
        <v>5.4999999999999997E-3</v>
      </c>
    </row>
    <row r="55" spans="1:9" s="4" customFormat="1" ht="17.25" customHeight="1" thickBot="1" x14ac:dyDescent="0.25">
      <c r="A55" s="39" t="s">
        <v>14</v>
      </c>
      <c r="B55" s="26"/>
      <c r="C55" s="26"/>
      <c r="D55" s="50">
        <v>0.29039999999999999</v>
      </c>
    </row>
    <row r="56" spans="1:9" s="5" customFormat="1" ht="12" x14ac:dyDescent="0.2">
      <c r="A56" s="38"/>
      <c r="B56" s="38"/>
      <c r="C56" s="38"/>
      <c r="D56" s="38"/>
      <c r="E56" s="38"/>
      <c r="F56" s="38"/>
      <c r="G56" s="38"/>
      <c r="H56" s="38"/>
      <c r="I56" s="38"/>
    </row>
    <row r="57" spans="1:9" s="27" customFormat="1" ht="175.5" customHeight="1" x14ac:dyDescent="0.2">
      <c r="A57" s="148" t="s">
        <v>40</v>
      </c>
      <c r="B57" s="148"/>
      <c r="C57" s="148"/>
      <c r="D57" s="148"/>
      <c r="E57" s="148"/>
      <c r="F57" s="148"/>
      <c r="G57" s="148"/>
      <c r="H57" s="148"/>
      <c r="I57" s="148"/>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56"/>
      <c r="B63" s="56"/>
      <c r="C63" s="56"/>
      <c r="D63" s="56"/>
      <c r="E63" s="56"/>
      <c r="F63" s="56"/>
      <c r="G63" s="56"/>
      <c r="H63" s="56"/>
      <c r="I63" s="56"/>
    </row>
    <row r="64" spans="1:9" s="2" customFormat="1" ht="11.25" x14ac:dyDescent="0.2"/>
    <row r="65" spans="1:1" s="2" customFormat="1" ht="11.25" x14ac:dyDescent="0.2"/>
    <row r="66" spans="1:1" s="2" customFormat="1" ht="16.5" x14ac:dyDescent="0.2">
      <c r="A66" s="43"/>
    </row>
  </sheetData>
  <sheetProtection password="8486" sheet="1" objects="1" scenarios="1"/>
  <mergeCells count="2">
    <mergeCell ref="B2:E7"/>
    <mergeCell ref="A57:I57"/>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49"/>
  <dimension ref="A1:I66"/>
  <sheetViews>
    <sheetView showGridLines="0" topLeftCell="A40" zoomScaleNormal="100" workbookViewId="0">
      <selection activeCell="F12" sqref="F12"/>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6384" width="9.140625" style="1"/>
  </cols>
  <sheetData>
    <row r="1" spans="1:7" s="4" customFormat="1" ht="12" x14ac:dyDescent="0.2">
      <c r="A1" s="28"/>
    </row>
    <row r="2" spans="1:7" s="5" customFormat="1" ht="12" customHeight="1" x14ac:dyDescent="0.2">
      <c r="A2" s="29"/>
      <c r="B2" s="145" t="s">
        <v>39</v>
      </c>
      <c r="C2" s="146"/>
      <c r="D2" s="146"/>
      <c r="E2" s="146"/>
      <c r="F2" s="30"/>
    </row>
    <row r="3" spans="1:7" s="5" customFormat="1" ht="12" customHeight="1" x14ac:dyDescent="0.2">
      <c r="A3" s="29"/>
      <c r="B3" s="145"/>
      <c r="C3" s="146"/>
      <c r="D3" s="146"/>
      <c r="E3" s="146"/>
      <c r="F3" s="30"/>
    </row>
    <row r="4" spans="1:7" s="5" customFormat="1" ht="12" customHeight="1" x14ac:dyDescent="0.2">
      <c r="A4" s="29"/>
      <c r="B4" s="145"/>
      <c r="C4" s="146"/>
      <c r="D4" s="146"/>
      <c r="E4" s="146"/>
      <c r="F4" s="30"/>
    </row>
    <row r="5" spans="1:7" s="5" customFormat="1" ht="12" customHeight="1" x14ac:dyDescent="0.2">
      <c r="A5" s="29"/>
      <c r="B5" s="145"/>
      <c r="C5" s="146"/>
      <c r="D5" s="146"/>
      <c r="E5" s="146"/>
      <c r="F5" s="30"/>
    </row>
    <row r="6" spans="1:7" s="5" customFormat="1" ht="12" customHeight="1" x14ac:dyDescent="0.2">
      <c r="A6" s="29"/>
      <c r="B6" s="145"/>
      <c r="C6" s="146"/>
      <c r="D6" s="146"/>
      <c r="E6" s="146"/>
      <c r="F6" s="30"/>
    </row>
    <row r="7" spans="1:7" s="5" customFormat="1" ht="12" customHeight="1" x14ac:dyDescent="0.2">
      <c r="A7" s="29"/>
      <c r="B7" s="145"/>
      <c r="C7" s="146"/>
      <c r="D7" s="146"/>
      <c r="E7" s="146"/>
      <c r="F7" s="30"/>
    </row>
    <row r="8" spans="1:7" s="5" customFormat="1" ht="12" customHeight="1" x14ac:dyDescent="0.2">
      <c r="A8" s="29"/>
      <c r="C8" s="30"/>
      <c r="D8" s="30"/>
      <c r="E8" s="30"/>
      <c r="F8" s="30"/>
    </row>
    <row r="9" spans="1:7" s="5" customFormat="1" ht="12" customHeight="1" x14ac:dyDescent="0.2">
      <c r="C9" s="30"/>
      <c r="D9" s="30"/>
      <c r="E9" s="30"/>
      <c r="F9" s="30"/>
    </row>
    <row r="10" spans="1:7" s="4" customFormat="1" ht="17.25" customHeight="1" x14ac:dyDescent="0.2">
      <c r="A10" s="25" t="s">
        <v>0</v>
      </c>
      <c r="B10" s="40" t="e">
        <f>#REF!</f>
        <v>#REF!</v>
      </c>
      <c r="C10" s="30"/>
      <c r="D10" s="30"/>
      <c r="E10" s="30"/>
      <c r="F10" s="30"/>
    </row>
    <row r="11" spans="1:7" s="5" customFormat="1" ht="12" x14ac:dyDescent="0.2"/>
    <row r="12" spans="1:7" s="4" customFormat="1" ht="17.25" customHeight="1" x14ac:dyDescent="0.2">
      <c r="A12" s="35" t="s">
        <v>1</v>
      </c>
      <c r="B12" s="36"/>
      <c r="C12" s="36"/>
      <c r="D12" s="36"/>
    </row>
    <row r="13" spans="1:7" s="4" customFormat="1" ht="17.25" customHeight="1" thickBot="1" x14ac:dyDescent="0.25">
      <c r="A13" s="39" t="s">
        <v>41</v>
      </c>
      <c r="B13" s="41"/>
      <c r="C13" s="41"/>
      <c r="D13" s="53">
        <v>30060061317</v>
      </c>
    </row>
    <row r="14" spans="1:7" s="5" customFormat="1" ht="12" x14ac:dyDescent="0.2"/>
    <row r="15" spans="1:7" s="4" customFormat="1" ht="16.5" customHeight="1" x14ac:dyDescent="0.2">
      <c r="A15" s="35" t="s">
        <v>2</v>
      </c>
      <c r="B15" s="36"/>
      <c r="C15" s="36"/>
      <c r="D15" s="36"/>
      <c r="E15" s="36"/>
      <c r="F15" s="36"/>
      <c r="G15" s="36"/>
    </row>
    <row r="16" spans="1:7" s="7" customFormat="1" ht="17.25" customHeight="1" x14ac:dyDescent="0.2">
      <c r="A16" s="7" t="s">
        <v>23</v>
      </c>
      <c r="G16" s="8">
        <v>1.7399999999999999E-2</v>
      </c>
    </row>
    <row r="17" spans="1:7" s="7" customFormat="1" ht="17.25" customHeight="1" x14ac:dyDescent="0.2">
      <c r="A17" s="13" t="s">
        <v>22</v>
      </c>
      <c r="B17" s="13"/>
      <c r="C17" s="14"/>
      <c r="D17" s="14"/>
      <c r="E17" s="14"/>
      <c r="F17" s="14"/>
      <c r="G17" s="15">
        <f>G16-0.3%</f>
        <v>1.44E-2</v>
      </c>
    </row>
    <row r="18" spans="1:7" s="7" customFormat="1" ht="17.25" customHeight="1" x14ac:dyDescent="0.2">
      <c r="A18" s="16" t="s">
        <v>25</v>
      </c>
      <c r="B18" s="16"/>
      <c r="G18" s="8">
        <f>G16-0.2%</f>
        <v>1.5399999999999999E-2</v>
      </c>
    </row>
    <row r="19" spans="1:7" s="7" customFormat="1" ht="17.25" customHeight="1" x14ac:dyDescent="0.2">
      <c r="A19" s="13" t="s">
        <v>26</v>
      </c>
      <c r="B19" s="13"/>
      <c r="C19" s="14"/>
      <c r="D19" s="14"/>
      <c r="E19" s="14"/>
      <c r="F19" s="14"/>
      <c r="G19" s="15">
        <f>G16-0.5%</f>
        <v>1.2399999999999998E-2</v>
      </c>
    </row>
    <row r="20" spans="1:7" s="7" customFormat="1" ht="17.25" customHeight="1" x14ac:dyDescent="0.2">
      <c r="A20" s="16" t="s">
        <v>27</v>
      </c>
      <c r="B20" s="16"/>
      <c r="G20" s="8">
        <f>G16-0.85%</f>
        <v>8.8999999999999982E-3</v>
      </c>
    </row>
    <row r="21" spans="1:7" s="7" customFormat="1" ht="17.25" customHeight="1" x14ac:dyDescent="0.2">
      <c r="A21" s="13" t="s">
        <v>34</v>
      </c>
      <c r="B21" s="13"/>
      <c r="C21" s="14"/>
      <c r="D21" s="14"/>
      <c r="E21" s="14"/>
      <c r="F21" s="14"/>
      <c r="G21" s="15">
        <f>G16-0.6%</f>
        <v>1.1399999999999999E-2</v>
      </c>
    </row>
    <row r="22" spans="1:7" s="7" customFormat="1" ht="17.25" customHeight="1" x14ac:dyDescent="0.2">
      <c r="A22" s="16" t="s">
        <v>33</v>
      </c>
      <c r="B22" s="16"/>
      <c r="G22" s="8">
        <f>G16-0.8%</f>
        <v>9.3999999999999986E-3</v>
      </c>
    </row>
    <row r="23" spans="1:7" s="7" customFormat="1" ht="17.25" customHeight="1" x14ac:dyDescent="0.2">
      <c r="A23" s="13" t="s">
        <v>28</v>
      </c>
      <c r="B23" s="13"/>
      <c r="C23" s="14"/>
      <c r="D23" s="14"/>
      <c r="E23" s="14"/>
      <c r="F23" s="14"/>
      <c r="G23" s="15">
        <f>G16-0.55%</f>
        <v>1.1899999999999997E-2</v>
      </c>
    </row>
    <row r="24" spans="1:7" s="7" customFormat="1" ht="17.25" customHeight="1" x14ac:dyDescent="0.2">
      <c r="A24" s="16" t="s">
        <v>29</v>
      </c>
      <c r="B24" s="16"/>
      <c r="G24" s="8">
        <f>G16-1.1%</f>
        <v>6.3999999999999977E-3</v>
      </c>
    </row>
    <row r="25" spans="1:7" s="7" customFormat="1" ht="17.25" customHeight="1" x14ac:dyDescent="0.2">
      <c r="A25" s="13" t="s">
        <v>35</v>
      </c>
      <c r="B25" s="13"/>
      <c r="C25" s="14"/>
      <c r="D25" s="14"/>
      <c r="E25" s="14"/>
      <c r="F25" s="14"/>
      <c r="G25" s="15">
        <f>G16-0.45%</f>
        <v>1.2899999999999998E-2</v>
      </c>
    </row>
    <row r="26" spans="1:7" s="7" customFormat="1" ht="17.25" customHeight="1" x14ac:dyDescent="0.2">
      <c r="A26" s="16" t="s">
        <v>30</v>
      </c>
      <c r="B26" s="16"/>
      <c r="G26" s="8">
        <f>G16-1.2%</f>
        <v>5.3999999999999986E-3</v>
      </c>
    </row>
    <row r="27" spans="1:7" s="7" customFormat="1" ht="17.25" customHeight="1" x14ac:dyDescent="0.2">
      <c r="A27" s="13" t="s">
        <v>31</v>
      </c>
      <c r="B27" s="13"/>
      <c r="C27" s="14"/>
      <c r="D27" s="14"/>
      <c r="E27" s="14"/>
      <c r="F27" s="14"/>
      <c r="G27" s="15">
        <f>G16-0.25%</f>
        <v>1.4899999999999998E-2</v>
      </c>
    </row>
    <row r="28" spans="1:7" s="7" customFormat="1" ht="17.25" customHeight="1" x14ac:dyDescent="0.2">
      <c r="A28" s="16" t="s">
        <v>36</v>
      </c>
      <c r="B28" s="16"/>
      <c r="G28" s="8">
        <f>G16-0.6%</f>
        <v>1.1399999999999999E-2</v>
      </c>
    </row>
    <row r="29" spans="1:7" s="7" customFormat="1" ht="17.25" customHeight="1" x14ac:dyDescent="0.2">
      <c r="A29" s="13" t="s">
        <v>37</v>
      </c>
      <c r="B29" s="13"/>
      <c r="C29" s="14"/>
      <c r="D29" s="14"/>
      <c r="E29" s="14"/>
      <c r="F29" s="14"/>
      <c r="G29" s="15">
        <f>G16-0.85%</f>
        <v>8.8999999999999982E-3</v>
      </c>
    </row>
    <row r="30" spans="1:7" s="7" customFormat="1" ht="17.25" customHeight="1" x14ac:dyDescent="0.2">
      <c r="A30" s="16" t="s">
        <v>38</v>
      </c>
      <c r="B30" s="16"/>
      <c r="G30" s="8">
        <f>G16-1.1%</f>
        <v>6.3999999999999977E-3</v>
      </c>
    </row>
    <row r="31" spans="1:7" s="7" customFormat="1" ht="17.25" customHeight="1" x14ac:dyDescent="0.2">
      <c r="A31" s="10" t="s">
        <v>32</v>
      </c>
      <c r="B31" s="10"/>
      <c r="C31" s="11"/>
      <c r="D31" s="11"/>
      <c r="E31" s="11"/>
      <c r="F31" s="11"/>
      <c r="G31" s="12">
        <f>G16-0.4%</f>
        <v>1.3399999999999999E-2</v>
      </c>
    </row>
    <row r="32" spans="1:7" s="7" customFormat="1" ht="17.25" customHeight="1" x14ac:dyDescent="0.2">
      <c r="A32" s="9" t="s">
        <v>54</v>
      </c>
      <c r="B32" s="9"/>
      <c r="C32" s="9"/>
      <c r="D32" s="9"/>
      <c r="E32" s="9"/>
      <c r="F32" s="9"/>
      <c r="G32" s="9">
        <v>2.23</v>
      </c>
    </row>
    <row r="33" spans="1:9" s="7" customFormat="1" ht="17.25" customHeight="1" x14ac:dyDescent="0.2">
      <c r="A33" s="9" t="s">
        <v>42</v>
      </c>
      <c r="B33" s="9"/>
      <c r="C33" s="9"/>
      <c r="D33" s="9"/>
      <c r="E33" s="9"/>
      <c r="F33" s="9"/>
      <c r="G33" s="42">
        <v>15</v>
      </c>
    </row>
    <row r="34" spans="1:9" s="7" customFormat="1" ht="17.25" customHeight="1" x14ac:dyDescent="0.2">
      <c r="A34" s="9" t="s">
        <v>3</v>
      </c>
      <c r="B34" s="9"/>
      <c r="C34" s="9"/>
      <c r="D34" s="9"/>
      <c r="E34" s="9"/>
      <c r="F34" s="9"/>
      <c r="G34" s="55">
        <v>5651</v>
      </c>
    </row>
    <row r="35" spans="1:9" s="7" customFormat="1" ht="17.25" customHeight="1" x14ac:dyDescent="0.2">
      <c r="A35" s="9" t="s">
        <v>4</v>
      </c>
      <c r="B35" s="9"/>
      <c r="C35" s="9"/>
      <c r="D35" s="9"/>
      <c r="E35" s="9"/>
      <c r="F35" s="9"/>
      <c r="G35" s="54">
        <v>1.0106999999999999</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44</v>
      </c>
      <c r="C40" s="21" t="s">
        <v>45</v>
      </c>
      <c r="E40" s="20" t="s">
        <v>11</v>
      </c>
      <c r="F40" s="22"/>
      <c r="G40" s="22"/>
      <c r="H40" s="22"/>
      <c r="I40" s="48">
        <v>0.55420000000000003</v>
      </c>
    </row>
    <row r="41" spans="1:9" s="4" customFormat="1" ht="17.25" customHeight="1" x14ac:dyDescent="0.2">
      <c r="A41" s="23" t="s">
        <v>47</v>
      </c>
      <c r="B41" s="24" t="s">
        <v>46</v>
      </c>
      <c r="C41" s="24" t="s">
        <v>45</v>
      </c>
      <c r="E41" s="6" t="s">
        <v>12</v>
      </c>
      <c r="I41" s="49">
        <v>2.0500000000000001E-2</v>
      </c>
    </row>
    <row r="42" spans="1:9" s="4" customFormat="1" ht="17.25" customHeight="1" x14ac:dyDescent="0.2">
      <c r="A42" s="20" t="s">
        <v>48</v>
      </c>
      <c r="B42" s="21" t="s">
        <v>49</v>
      </c>
      <c r="C42" s="21" t="s">
        <v>45</v>
      </c>
      <c r="E42" s="20" t="s">
        <v>13</v>
      </c>
      <c r="F42" s="22"/>
      <c r="G42" s="22"/>
      <c r="H42" s="22"/>
      <c r="I42" s="48">
        <v>0.1875</v>
      </c>
    </row>
    <row r="43" spans="1:9" s="4" customFormat="1" ht="17.25" customHeight="1" thickBot="1" x14ac:dyDescent="0.25">
      <c r="A43" s="23" t="s">
        <v>52</v>
      </c>
      <c r="B43" s="24" t="s">
        <v>44</v>
      </c>
      <c r="C43" s="24" t="s">
        <v>51</v>
      </c>
      <c r="E43" s="34" t="s">
        <v>14</v>
      </c>
      <c r="F43" s="26"/>
      <c r="G43" s="26"/>
      <c r="H43" s="26"/>
      <c r="I43" s="50">
        <v>0.23799999999999999</v>
      </c>
    </row>
    <row r="44" spans="1:9" s="4" customFormat="1" ht="17.25" customHeight="1" thickBot="1" x14ac:dyDescent="0.25">
      <c r="A44" s="32" t="s">
        <v>50</v>
      </c>
      <c r="B44" s="33" t="s">
        <v>49</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0.13600000000000001</v>
      </c>
    </row>
    <row r="49" spans="1:9" s="4" customFormat="1" ht="17.25" customHeight="1" x14ac:dyDescent="0.2">
      <c r="A49" s="7" t="s">
        <v>18</v>
      </c>
      <c r="D49" s="49">
        <v>3.9600000000000003E-2</v>
      </c>
    </row>
    <row r="50" spans="1:9" s="4" customFormat="1" ht="17.25" customHeight="1" x14ac:dyDescent="0.2">
      <c r="A50" s="14" t="s">
        <v>53</v>
      </c>
      <c r="B50" s="22"/>
      <c r="C50" s="22"/>
      <c r="D50" s="48">
        <v>0.19059999999999999</v>
      </c>
    </row>
    <row r="51" spans="1:9" s="4" customFormat="1" ht="17.25" customHeight="1" x14ac:dyDescent="0.2">
      <c r="A51" s="7" t="s">
        <v>19</v>
      </c>
      <c r="D51" s="49">
        <v>0.2606</v>
      </c>
    </row>
    <row r="52" spans="1:9" s="4" customFormat="1" ht="17.25" customHeight="1" x14ac:dyDescent="0.2">
      <c r="A52" s="14" t="s">
        <v>20</v>
      </c>
      <c r="B52" s="22"/>
      <c r="C52" s="22"/>
      <c r="D52" s="48">
        <v>6.2399999999999997E-2</v>
      </c>
    </row>
    <row r="53" spans="1:9" s="4" customFormat="1" ht="17.25" customHeight="1" x14ac:dyDescent="0.2">
      <c r="A53" s="7" t="s">
        <v>12</v>
      </c>
      <c r="D53" s="49">
        <v>2.0299999999999999E-2</v>
      </c>
    </row>
    <row r="54" spans="1:9" s="4" customFormat="1" ht="17.25" customHeight="1" x14ac:dyDescent="0.2">
      <c r="A54" s="14" t="s">
        <v>21</v>
      </c>
      <c r="B54" s="22"/>
      <c r="C54" s="22"/>
      <c r="D54" s="48">
        <v>5.7000000000000002E-3</v>
      </c>
    </row>
    <row r="55" spans="1:9" s="4" customFormat="1" ht="17.25" customHeight="1" thickBot="1" x14ac:dyDescent="0.25">
      <c r="A55" s="39" t="s">
        <v>14</v>
      </c>
      <c r="B55" s="26"/>
      <c r="C55" s="26"/>
      <c r="D55" s="50">
        <v>0.28389999999999999</v>
      </c>
    </row>
    <row r="56" spans="1:9" s="5" customFormat="1" ht="12" x14ac:dyDescent="0.2">
      <c r="A56" s="38"/>
      <c r="B56" s="38"/>
      <c r="C56" s="38"/>
      <c r="D56" s="38"/>
      <c r="E56" s="38"/>
      <c r="F56" s="38"/>
      <c r="G56" s="38"/>
      <c r="H56" s="38"/>
      <c r="I56" s="38"/>
    </row>
    <row r="57" spans="1:9" s="27" customFormat="1" ht="175.5" customHeight="1" x14ac:dyDescent="0.2">
      <c r="A57" s="149" t="s">
        <v>40</v>
      </c>
      <c r="B57" s="149"/>
      <c r="C57" s="149"/>
      <c r="D57" s="149"/>
      <c r="E57" s="149"/>
      <c r="F57" s="149"/>
      <c r="G57" s="149"/>
      <c r="H57" s="149"/>
      <c r="I57" s="149"/>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149"/>
      <c r="B63" s="149"/>
      <c r="C63" s="149"/>
      <c r="D63" s="149"/>
      <c r="E63" s="149"/>
      <c r="F63" s="149"/>
      <c r="G63" s="149"/>
      <c r="H63" s="149"/>
      <c r="I63" s="149"/>
    </row>
    <row r="64" spans="1:9" s="2" customFormat="1" ht="11.25" x14ac:dyDescent="0.2"/>
    <row r="65" spans="1:1" s="2" customFormat="1" ht="11.25" x14ac:dyDescent="0.2"/>
    <row r="66" spans="1:1" s="2" customFormat="1" ht="16.5" x14ac:dyDescent="0.2">
      <c r="A66" s="43"/>
    </row>
  </sheetData>
  <sheetProtection password="8486" sheet="1" objects="1" scenarios="1"/>
  <mergeCells count="3">
    <mergeCell ref="B2:E7"/>
    <mergeCell ref="A57:I57"/>
    <mergeCell ref="A63:I63"/>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50"/>
  <dimension ref="A1:I66"/>
  <sheetViews>
    <sheetView showGridLines="0" topLeftCell="A25" zoomScaleNormal="100" workbookViewId="0">
      <selection activeCell="I40" sqref="I40"/>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6384" width="9.140625" style="1"/>
  </cols>
  <sheetData>
    <row r="1" spans="1:7" s="4" customFormat="1" ht="12" x14ac:dyDescent="0.2">
      <c r="A1" s="28"/>
    </row>
    <row r="2" spans="1:7" s="5" customFormat="1" ht="12" customHeight="1" x14ac:dyDescent="0.2">
      <c r="A2" s="29"/>
      <c r="B2" s="145" t="s">
        <v>39</v>
      </c>
      <c r="C2" s="146"/>
      <c r="D2" s="146"/>
      <c r="E2" s="146"/>
      <c r="F2" s="30"/>
    </row>
    <row r="3" spans="1:7" s="5" customFormat="1" ht="12" customHeight="1" x14ac:dyDescent="0.2">
      <c r="A3" s="29"/>
      <c r="B3" s="145"/>
      <c r="C3" s="146"/>
      <c r="D3" s="146"/>
      <c r="E3" s="146"/>
      <c r="F3" s="30"/>
    </row>
    <row r="4" spans="1:7" s="5" customFormat="1" ht="12" customHeight="1" x14ac:dyDescent="0.2">
      <c r="A4" s="29"/>
      <c r="B4" s="145"/>
      <c r="C4" s="146"/>
      <c r="D4" s="146"/>
      <c r="E4" s="146"/>
      <c r="F4" s="30"/>
    </row>
    <row r="5" spans="1:7" s="5" customFormat="1" ht="12" customHeight="1" x14ac:dyDescent="0.2">
      <c r="A5" s="29"/>
      <c r="B5" s="145"/>
      <c r="C5" s="146"/>
      <c r="D5" s="146"/>
      <c r="E5" s="146"/>
      <c r="F5" s="30"/>
    </row>
    <row r="6" spans="1:7" s="5" customFormat="1" ht="12" customHeight="1" x14ac:dyDescent="0.2">
      <c r="A6" s="29"/>
      <c r="B6" s="145"/>
      <c r="C6" s="146"/>
      <c r="D6" s="146"/>
      <c r="E6" s="146"/>
      <c r="F6" s="30"/>
    </row>
    <row r="7" spans="1:7" s="5" customFormat="1" ht="12" customHeight="1" x14ac:dyDescent="0.2">
      <c r="A7" s="29"/>
      <c r="B7" s="145"/>
      <c r="C7" s="146"/>
      <c r="D7" s="146"/>
      <c r="E7" s="146"/>
      <c r="F7" s="30"/>
    </row>
    <row r="8" spans="1:7" s="5" customFormat="1" ht="12" customHeight="1" x14ac:dyDescent="0.2">
      <c r="A8" s="29"/>
      <c r="C8" s="30"/>
      <c r="D8" s="30"/>
      <c r="E8" s="30"/>
      <c r="F8" s="30"/>
    </row>
    <row r="9" spans="1:7" s="5" customFormat="1" ht="12" customHeight="1" x14ac:dyDescent="0.2">
      <c r="C9" s="30"/>
      <c r="D9" s="30"/>
      <c r="E9" s="30"/>
      <c r="F9" s="30"/>
    </row>
    <row r="10" spans="1:7" s="4" customFormat="1" ht="17.25" customHeight="1" x14ac:dyDescent="0.2">
      <c r="A10" s="25" t="s">
        <v>0</v>
      </c>
      <c r="B10" s="40" t="e">
        <f>#REF!</f>
        <v>#REF!</v>
      </c>
      <c r="C10" s="30"/>
      <c r="D10" s="30"/>
      <c r="E10" s="30"/>
      <c r="F10" s="30"/>
    </row>
    <row r="11" spans="1:7" s="5" customFormat="1" ht="12" x14ac:dyDescent="0.2"/>
    <row r="12" spans="1:7" s="4" customFormat="1" ht="17.25" customHeight="1" x14ac:dyDescent="0.2">
      <c r="A12" s="35" t="s">
        <v>1</v>
      </c>
      <c r="B12" s="36"/>
      <c r="C12" s="36"/>
      <c r="D12" s="36"/>
    </row>
    <row r="13" spans="1:7" s="4" customFormat="1" ht="17.25" customHeight="1" thickBot="1" x14ac:dyDescent="0.25">
      <c r="A13" s="39" t="s">
        <v>41</v>
      </c>
      <c r="B13" s="41"/>
      <c r="C13" s="41"/>
      <c r="D13" s="53">
        <v>30095734377.91</v>
      </c>
    </row>
    <row r="14" spans="1:7" s="5" customFormat="1" ht="12" x14ac:dyDescent="0.2"/>
    <row r="15" spans="1:7" s="4" customFormat="1" ht="16.5" customHeight="1" x14ac:dyDescent="0.2">
      <c r="A15" s="35" t="s">
        <v>2</v>
      </c>
      <c r="B15" s="36"/>
      <c r="C15" s="36"/>
      <c r="D15" s="36"/>
      <c r="E15" s="36"/>
      <c r="F15" s="36"/>
      <c r="G15" s="36"/>
    </row>
    <row r="16" spans="1:7" s="7" customFormat="1" ht="17.25" customHeight="1" x14ac:dyDescent="0.2">
      <c r="A16" s="7" t="s">
        <v>23</v>
      </c>
      <c r="G16" s="8">
        <v>1.8800000000000001E-2</v>
      </c>
    </row>
    <row r="17" spans="1:7" s="7" customFormat="1" ht="17.25" customHeight="1" x14ac:dyDescent="0.2">
      <c r="A17" s="13" t="s">
        <v>22</v>
      </c>
      <c r="B17" s="13"/>
      <c r="C17" s="14"/>
      <c r="D17" s="14"/>
      <c r="E17" s="14"/>
      <c r="F17" s="14"/>
      <c r="G17" s="15">
        <f>G16-0.3%</f>
        <v>1.5800000000000002E-2</v>
      </c>
    </row>
    <row r="18" spans="1:7" s="7" customFormat="1" ht="17.25" customHeight="1" x14ac:dyDescent="0.2">
      <c r="A18" s="16" t="s">
        <v>25</v>
      </c>
      <c r="B18" s="16"/>
      <c r="G18" s="8">
        <f>G16-0.2%</f>
        <v>1.6800000000000002E-2</v>
      </c>
    </row>
    <row r="19" spans="1:7" s="7" customFormat="1" ht="17.25" customHeight="1" x14ac:dyDescent="0.2">
      <c r="A19" s="13" t="s">
        <v>26</v>
      </c>
      <c r="B19" s="13"/>
      <c r="C19" s="14"/>
      <c r="D19" s="14"/>
      <c r="E19" s="14"/>
      <c r="F19" s="14"/>
      <c r="G19" s="15">
        <f>G16-0.5%</f>
        <v>1.38E-2</v>
      </c>
    </row>
    <row r="20" spans="1:7" s="7" customFormat="1" ht="17.25" customHeight="1" x14ac:dyDescent="0.2">
      <c r="A20" s="16" t="s">
        <v>27</v>
      </c>
      <c r="B20" s="16"/>
      <c r="G20" s="8">
        <f>G16-0.85%</f>
        <v>1.03E-2</v>
      </c>
    </row>
    <row r="21" spans="1:7" s="7" customFormat="1" ht="17.25" customHeight="1" x14ac:dyDescent="0.2">
      <c r="A21" s="13" t="s">
        <v>34</v>
      </c>
      <c r="B21" s="13"/>
      <c r="C21" s="14"/>
      <c r="D21" s="14"/>
      <c r="E21" s="14"/>
      <c r="F21" s="14"/>
      <c r="G21" s="15">
        <f>G16-0.6%</f>
        <v>1.2800000000000001E-2</v>
      </c>
    </row>
    <row r="22" spans="1:7" s="7" customFormat="1" ht="17.25" customHeight="1" x14ac:dyDescent="0.2">
      <c r="A22" s="16" t="s">
        <v>33</v>
      </c>
      <c r="B22" s="16"/>
      <c r="G22" s="8">
        <f>G16-0.8%</f>
        <v>1.0800000000000001E-2</v>
      </c>
    </row>
    <row r="23" spans="1:7" s="7" customFormat="1" ht="17.25" customHeight="1" x14ac:dyDescent="0.2">
      <c r="A23" s="13" t="s">
        <v>28</v>
      </c>
      <c r="B23" s="13"/>
      <c r="C23" s="14"/>
      <c r="D23" s="14"/>
      <c r="E23" s="14"/>
      <c r="F23" s="14"/>
      <c r="G23" s="15">
        <f>G16-0.55%</f>
        <v>1.3299999999999999E-2</v>
      </c>
    </row>
    <row r="24" spans="1:7" s="7" customFormat="1" ht="17.25" customHeight="1" x14ac:dyDescent="0.2">
      <c r="A24" s="16" t="s">
        <v>29</v>
      </c>
      <c r="B24" s="16"/>
      <c r="G24" s="8">
        <f>G16-1.1%</f>
        <v>7.7999999999999996E-3</v>
      </c>
    </row>
    <row r="25" spans="1:7" s="7" customFormat="1" ht="17.25" customHeight="1" x14ac:dyDescent="0.2">
      <c r="A25" s="13" t="s">
        <v>35</v>
      </c>
      <c r="B25" s="13"/>
      <c r="C25" s="14"/>
      <c r="D25" s="14"/>
      <c r="E25" s="14"/>
      <c r="F25" s="14"/>
      <c r="G25" s="15">
        <f>G16-0.45%</f>
        <v>1.43E-2</v>
      </c>
    </row>
    <row r="26" spans="1:7" s="7" customFormat="1" ht="17.25" customHeight="1" x14ac:dyDescent="0.2">
      <c r="A26" s="16" t="s">
        <v>30</v>
      </c>
      <c r="B26" s="16"/>
      <c r="G26" s="8">
        <f>G16-1.2%</f>
        <v>6.8000000000000005E-3</v>
      </c>
    </row>
    <row r="27" spans="1:7" s="7" customFormat="1" ht="17.25" customHeight="1" x14ac:dyDescent="0.2">
      <c r="A27" s="13" t="s">
        <v>31</v>
      </c>
      <c r="B27" s="13"/>
      <c r="C27" s="14"/>
      <c r="D27" s="14"/>
      <c r="E27" s="14"/>
      <c r="F27" s="14"/>
      <c r="G27" s="15">
        <f>G16-0.25%</f>
        <v>1.6300000000000002E-2</v>
      </c>
    </row>
    <row r="28" spans="1:7" s="7" customFormat="1" ht="17.25" customHeight="1" x14ac:dyDescent="0.2">
      <c r="A28" s="16" t="s">
        <v>36</v>
      </c>
      <c r="B28" s="16"/>
      <c r="G28" s="8">
        <f>G16-0.6%</f>
        <v>1.2800000000000001E-2</v>
      </c>
    </row>
    <row r="29" spans="1:7" s="7" customFormat="1" ht="17.25" customHeight="1" x14ac:dyDescent="0.2">
      <c r="A29" s="13" t="s">
        <v>37</v>
      </c>
      <c r="B29" s="13"/>
      <c r="C29" s="14"/>
      <c r="D29" s="14"/>
      <c r="E29" s="14"/>
      <c r="F29" s="14"/>
      <c r="G29" s="15">
        <f>G16-0.85%</f>
        <v>1.03E-2</v>
      </c>
    </row>
    <row r="30" spans="1:7" s="7" customFormat="1" ht="17.25" customHeight="1" x14ac:dyDescent="0.2">
      <c r="A30" s="16" t="s">
        <v>38</v>
      </c>
      <c r="B30" s="16"/>
      <c r="G30" s="8">
        <f>G16-1.1%</f>
        <v>7.7999999999999996E-3</v>
      </c>
    </row>
    <row r="31" spans="1:7" s="7" customFormat="1" ht="17.25" customHeight="1" x14ac:dyDescent="0.2">
      <c r="A31" s="10" t="s">
        <v>32</v>
      </c>
      <c r="B31" s="10"/>
      <c r="C31" s="11"/>
      <c r="D31" s="11"/>
      <c r="E31" s="11"/>
      <c r="F31" s="11"/>
      <c r="G31" s="12">
        <f>G16-0.4%</f>
        <v>1.4800000000000001E-2</v>
      </c>
    </row>
    <row r="32" spans="1:7" s="7" customFormat="1" ht="17.25" customHeight="1" x14ac:dyDescent="0.2">
      <c r="A32" s="9" t="s">
        <v>54</v>
      </c>
      <c r="B32" s="9"/>
      <c r="C32" s="9"/>
      <c r="D32" s="9"/>
      <c r="E32" s="9"/>
      <c r="F32" s="9"/>
      <c r="G32" s="9" t="s">
        <v>60</v>
      </c>
    </row>
    <row r="33" spans="1:9" s="7" customFormat="1" ht="17.25" customHeight="1" x14ac:dyDescent="0.2">
      <c r="A33" s="9" t="s">
        <v>42</v>
      </c>
      <c r="B33" s="9"/>
      <c r="C33" s="9"/>
      <c r="D33" s="9"/>
      <c r="E33" s="9"/>
      <c r="F33" s="9"/>
      <c r="G33" s="42">
        <v>15</v>
      </c>
    </row>
    <row r="34" spans="1:9" s="7" customFormat="1" ht="17.25" customHeight="1" x14ac:dyDescent="0.2">
      <c r="A34" s="9" t="s">
        <v>3</v>
      </c>
      <c r="B34" s="9"/>
      <c r="C34" s="9"/>
      <c r="D34" s="9"/>
      <c r="E34" s="9"/>
      <c r="F34" s="9"/>
      <c r="G34" s="55">
        <v>5594</v>
      </c>
    </row>
    <row r="35" spans="1:9" s="7" customFormat="1" ht="17.25" customHeight="1" x14ac:dyDescent="0.2">
      <c r="A35" s="9" t="s">
        <v>4</v>
      </c>
      <c r="B35" s="9"/>
      <c r="C35" s="9"/>
      <c r="D35" s="9"/>
      <c r="E35" s="9"/>
      <c r="F35" s="9"/>
      <c r="G35" s="54">
        <v>1.0113000000000001</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44</v>
      </c>
      <c r="C40" s="21" t="s">
        <v>45</v>
      </c>
      <c r="E40" s="20" t="s">
        <v>11</v>
      </c>
      <c r="F40" s="22"/>
      <c r="G40" s="22"/>
      <c r="H40" s="22"/>
      <c r="I40" s="48">
        <v>0.5504</v>
      </c>
    </row>
    <row r="41" spans="1:9" s="4" customFormat="1" ht="17.25" customHeight="1" x14ac:dyDescent="0.2">
      <c r="A41" s="23" t="s">
        <v>47</v>
      </c>
      <c r="B41" s="24" t="s">
        <v>46</v>
      </c>
      <c r="C41" s="24" t="s">
        <v>45</v>
      </c>
      <c r="E41" s="6" t="s">
        <v>12</v>
      </c>
      <c r="I41" s="49">
        <v>2.1399999999999999E-2</v>
      </c>
    </row>
    <row r="42" spans="1:9" s="4" customFormat="1" ht="17.25" customHeight="1" x14ac:dyDescent="0.2">
      <c r="A42" s="20" t="s">
        <v>48</v>
      </c>
      <c r="B42" s="21" t="s">
        <v>49</v>
      </c>
      <c r="C42" s="21" t="s">
        <v>45</v>
      </c>
      <c r="E42" s="20" t="s">
        <v>13</v>
      </c>
      <c r="F42" s="22"/>
      <c r="G42" s="22"/>
      <c r="H42" s="22"/>
      <c r="I42" s="48">
        <v>0.18740000000000001</v>
      </c>
    </row>
    <row r="43" spans="1:9" s="4" customFormat="1" ht="17.25" customHeight="1" thickBot="1" x14ac:dyDescent="0.25">
      <c r="A43" s="23" t="s">
        <v>50</v>
      </c>
      <c r="B43" s="24" t="s">
        <v>49</v>
      </c>
      <c r="C43" s="24" t="s">
        <v>51</v>
      </c>
      <c r="E43" s="34" t="s">
        <v>14</v>
      </c>
      <c r="F43" s="26"/>
      <c r="G43" s="26"/>
      <c r="H43" s="26"/>
      <c r="I43" s="50">
        <v>0.24079999999999999</v>
      </c>
    </row>
    <row r="44" spans="1:9" s="4" customFormat="1" ht="17.25" customHeight="1" thickBot="1" x14ac:dyDescent="0.25">
      <c r="A44" s="32" t="s">
        <v>52</v>
      </c>
      <c r="B44" s="33" t="s">
        <v>44</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0.1376</v>
      </c>
    </row>
    <row r="49" spans="1:9" s="4" customFormat="1" ht="17.25" customHeight="1" x14ac:dyDescent="0.2">
      <c r="A49" s="7" t="s">
        <v>18</v>
      </c>
      <c r="D49" s="49">
        <v>3.9800000000000002E-2</v>
      </c>
    </row>
    <row r="50" spans="1:9" s="4" customFormat="1" ht="17.25" customHeight="1" x14ac:dyDescent="0.2">
      <c r="A50" s="14" t="s">
        <v>53</v>
      </c>
      <c r="B50" s="22"/>
      <c r="C50" s="22"/>
      <c r="D50" s="48">
        <v>0.18690000000000001</v>
      </c>
    </row>
    <row r="51" spans="1:9" s="4" customFormat="1" ht="17.25" customHeight="1" x14ac:dyDescent="0.2">
      <c r="A51" s="7" t="s">
        <v>19</v>
      </c>
      <c r="D51" s="49">
        <v>0.26129999999999998</v>
      </c>
    </row>
    <row r="52" spans="1:9" s="4" customFormat="1" ht="17.25" customHeight="1" x14ac:dyDescent="0.2">
      <c r="A52" s="14" t="s">
        <v>20</v>
      </c>
      <c r="B52" s="22"/>
      <c r="C52" s="22"/>
      <c r="D52" s="48">
        <v>5.9400000000000001E-2</v>
      </c>
    </row>
    <row r="53" spans="1:9" s="4" customFormat="1" ht="17.25" customHeight="1" x14ac:dyDescent="0.2">
      <c r="A53" s="7" t="s">
        <v>12</v>
      </c>
      <c r="D53" s="49">
        <v>2.1100000000000001E-2</v>
      </c>
    </row>
    <row r="54" spans="1:9" s="4" customFormat="1" ht="17.25" customHeight="1" x14ac:dyDescent="0.2">
      <c r="A54" s="14" t="s">
        <v>21</v>
      </c>
      <c r="B54" s="22"/>
      <c r="C54" s="22"/>
      <c r="D54" s="48">
        <v>7.1999999999999998E-3</v>
      </c>
    </row>
    <row r="55" spans="1:9" s="4" customFormat="1" ht="17.25" customHeight="1" thickBot="1" x14ac:dyDescent="0.25">
      <c r="A55" s="39" t="s">
        <v>14</v>
      </c>
      <c r="B55" s="26"/>
      <c r="C55" s="26"/>
      <c r="D55" s="50">
        <v>0.28670000000000001</v>
      </c>
    </row>
    <row r="56" spans="1:9" s="5" customFormat="1" ht="12" x14ac:dyDescent="0.2">
      <c r="A56" s="38"/>
      <c r="B56" s="38"/>
      <c r="C56" s="38"/>
      <c r="D56" s="38"/>
      <c r="E56" s="38"/>
      <c r="F56" s="38"/>
      <c r="G56" s="38"/>
      <c r="H56" s="38"/>
      <c r="I56" s="38"/>
    </row>
    <row r="57" spans="1:9" s="27" customFormat="1" ht="175.5" customHeight="1" x14ac:dyDescent="0.2">
      <c r="A57" s="149" t="s">
        <v>40</v>
      </c>
      <c r="B57" s="149"/>
      <c r="C57" s="149"/>
      <c r="D57" s="149"/>
      <c r="E57" s="149"/>
      <c r="F57" s="149"/>
      <c r="G57" s="149"/>
      <c r="H57" s="149"/>
      <c r="I57" s="149"/>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149"/>
      <c r="B63" s="149"/>
      <c r="C63" s="149"/>
      <c r="D63" s="149"/>
      <c r="E63" s="149"/>
      <c r="F63" s="149"/>
      <c r="G63" s="149"/>
      <c r="H63" s="149"/>
      <c r="I63" s="149"/>
    </row>
    <row r="64" spans="1:9" s="2" customFormat="1" ht="11.25" x14ac:dyDescent="0.2"/>
    <row r="65" spans="1:1" s="2" customFormat="1" ht="11.25" x14ac:dyDescent="0.2"/>
    <row r="66" spans="1:1" s="2" customFormat="1" ht="16.5" x14ac:dyDescent="0.2">
      <c r="A66" s="43"/>
    </row>
  </sheetData>
  <sheetProtection password="8486" sheet="1" objects="1" scenarios="1"/>
  <mergeCells count="3">
    <mergeCell ref="B2:E7"/>
    <mergeCell ref="A57:I57"/>
    <mergeCell ref="A63:I63"/>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44985</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22331723544.169998</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36">
        <f>'[145]SVW Net Blended Yield'!$F$20</f>
        <v>2.72247312057179E-2</v>
      </c>
      <c r="H16" s="114"/>
      <c r="I16" s="114"/>
    </row>
    <row r="17" spans="1:11" s="92" customFormat="1" ht="17.25" customHeight="1" x14ac:dyDescent="0.2">
      <c r="A17" s="116" t="s">
        <v>101</v>
      </c>
      <c r="B17" s="116"/>
      <c r="C17" s="90"/>
      <c r="D17" s="90"/>
      <c r="E17" s="90"/>
      <c r="F17" s="90"/>
      <c r="G17" s="115">
        <f>'[146]SVC Net Blended Yield'!$F$20</f>
        <v>2.5170710250686502E-2</v>
      </c>
      <c r="H17" s="114"/>
      <c r="I17" s="114"/>
    </row>
    <row r="18" spans="1:11" s="92" customFormat="1" ht="17.25" customHeight="1" x14ac:dyDescent="0.2">
      <c r="A18" s="118" t="s">
        <v>102</v>
      </c>
      <c r="B18" s="118"/>
      <c r="G18" s="136">
        <f>'[147]SVE Net Blended Yield'!$F$20</f>
        <v>2.5670710250686499E-2</v>
      </c>
      <c r="H18" s="114"/>
      <c r="I18" s="114"/>
      <c r="K18" s="114"/>
    </row>
    <row r="19" spans="1:11" s="92" customFormat="1" ht="17.25" customHeight="1" x14ac:dyDescent="0.2">
      <c r="A19" s="116" t="s">
        <v>103</v>
      </c>
      <c r="B19" s="116"/>
      <c r="C19" s="90"/>
      <c r="D19" s="90"/>
      <c r="E19" s="90"/>
      <c r="F19" s="90"/>
      <c r="G19" s="115">
        <f>'[148]SVF Net Blended Yield'!$F$20</f>
        <v>2.31707102506865E-2</v>
      </c>
      <c r="H19" s="114"/>
      <c r="I19" s="114"/>
    </row>
    <row r="20" spans="1:11" s="92" customFormat="1" ht="17.25" customHeight="1" x14ac:dyDescent="0.2">
      <c r="A20" s="118" t="s">
        <v>104</v>
      </c>
      <c r="B20" s="118"/>
      <c r="G20" s="136">
        <f>'[149]SVJ Net Blended Yield'!$F$20</f>
        <v>2.0170710250686501E-2</v>
      </c>
      <c r="H20" s="114"/>
      <c r="I20" s="114"/>
    </row>
    <row r="21" spans="1:11" s="92" customFormat="1" ht="17.25" customHeight="1" x14ac:dyDescent="0.2">
      <c r="A21" s="116" t="s">
        <v>105</v>
      </c>
      <c r="B21" s="116"/>
      <c r="C21" s="90"/>
      <c r="D21" s="90"/>
      <c r="E21" s="90"/>
      <c r="F21" s="90"/>
      <c r="G21" s="115">
        <f>'[150]SVK Net Blended Yield'!$F$20</f>
        <v>2.2170710250686499E-2</v>
      </c>
      <c r="H21" s="114"/>
      <c r="I21" s="114"/>
    </row>
    <row r="22" spans="1:11" s="92" customFormat="1" ht="17.25" customHeight="1" x14ac:dyDescent="0.2">
      <c r="A22" s="118" t="s">
        <v>106</v>
      </c>
      <c r="B22" s="118"/>
      <c r="G22" s="136">
        <f>'[151]SVL Net Blended Yield'!$F$20</f>
        <v>2.0170710250686501E-2</v>
      </c>
      <c r="H22" s="114"/>
      <c r="I22" s="114"/>
    </row>
    <row r="23" spans="1:11" s="92" customFormat="1" ht="17.25" customHeight="1" x14ac:dyDescent="0.2">
      <c r="A23" s="116" t="s">
        <v>107</v>
      </c>
      <c r="B23" s="116"/>
      <c r="C23" s="90"/>
      <c r="D23" s="90"/>
      <c r="E23" s="90"/>
      <c r="F23" s="90"/>
      <c r="G23" s="115">
        <f>'[152]SVM Net Blended Yield'!$F$20</f>
        <v>2.26707102506865E-2</v>
      </c>
      <c r="H23" s="114"/>
      <c r="I23" s="114"/>
      <c r="K23" s="114"/>
    </row>
    <row r="24" spans="1:11" s="92" customFormat="1" ht="17.25" customHeight="1" x14ac:dyDescent="0.2">
      <c r="A24" s="118" t="s">
        <v>108</v>
      </c>
      <c r="B24" s="118"/>
      <c r="G24" s="136">
        <f>'[153]SVN Net Blended Yield'!$F$20</f>
        <v>1.7670710250686499E-2</v>
      </c>
      <c r="H24" s="114"/>
      <c r="I24" s="114"/>
    </row>
    <row r="25" spans="1:11" s="92" customFormat="1" ht="17.25" customHeight="1" x14ac:dyDescent="0.2">
      <c r="A25" s="116" t="s">
        <v>109</v>
      </c>
      <c r="B25" s="116"/>
      <c r="C25" s="90"/>
      <c r="D25" s="90"/>
      <c r="E25" s="90"/>
      <c r="F25" s="90"/>
      <c r="G25" s="115">
        <f>'[154]SVO Net Blended Yield'!$F$20</f>
        <v>2.36707102506865E-2</v>
      </c>
      <c r="H25" s="114"/>
      <c r="I25" s="114"/>
    </row>
    <row r="26" spans="1:11" s="92" customFormat="1" ht="17.25" customHeight="1" x14ac:dyDescent="0.2">
      <c r="A26" s="118" t="s">
        <v>110</v>
      </c>
      <c r="B26" s="118"/>
      <c r="G26" s="136">
        <f>'[155]SVQ Net Blended Yield'!$F$20</f>
        <v>2.5670710250686499E-2</v>
      </c>
      <c r="H26" s="114"/>
      <c r="I26" s="114"/>
    </row>
    <row r="27" spans="1:11" s="92" customFormat="1" ht="17.25" customHeight="1" x14ac:dyDescent="0.2">
      <c r="A27" s="116" t="s">
        <v>111</v>
      </c>
      <c r="B27" s="116"/>
      <c r="C27" s="90"/>
      <c r="D27" s="90"/>
      <c r="E27" s="90"/>
      <c r="F27" s="90"/>
      <c r="G27" s="115">
        <f>'[156]SVU Net Blended Yield'!$F$20</f>
        <v>2.36707102506865E-2</v>
      </c>
      <c r="H27" s="114"/>
      <c r="I27" s="114"/>
    </row>
    <row r="28" spans="1:11" s="92" customFormat="1" ht="17.25" customHeight="1" x14ac:dyDescent="0.2">
      <c r="A28" s="111" t="s">
        <v>54</v>
      </c>
      <c r="B28" s="111"/>
      <c r="C28" s="111"/>
      <c r="D28" s="111"/>
      <c r="E28" s="111"/>
      <c r="F28" s="111"/>
      <c r="G28" s="113">
        <v>2.82</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2764</v>
      </c>
      <c r="H30" s="114"/>
      <c r="I30" s="114"/>
    </row>
    <row r="31" spans="1:11" s="92" customFormat="1" ht="17.25" customHeight="1" x14ac:dyDescent="0.2">
      <c r="A31" s="111" t="s">
        <v>4</v>
      </c>
      <c r="B31" s="111"/>
      <c r="C31" s="111"/>
      <c r="D31" s="111"/>
      <c r="E31" s="111"/>
      <c r="F31" s="111"/>
      <c r="G31" s="135">
        <v>0.93930000000000002</v>
      </c>
      <c r="H31" s="114"/>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0.95659700000000003</v>
      </c>
      <c r="J36" s="97"/>
    </row>
    <row r="37" spans="1:17" s="84" customFormat="1" ht="17.25" customHeight="1" x14ac:dyDescent="0.2">
      <c r="A37" s="104" t="s">
        <v>52</v>
      </c>
      <c r="B37" s="103" t="s">
        <v>44</v>
      </c>
      <c r="C37" s="101" t="s">
        <v>51</v>
      </c>
      <c r="D37" s="97"/>
      <c r="E37" s="104" t="s">
        <v>12</v>
      </c>
      <c r="I37" s="91">
        <v>1.1672999999999999E-2</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3.1729E-2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0.19179880785561676</v>
      </c>
      <c r="D44" s="97"/>
      <c r="E44" s="90" t="s">
        <v>85</v>
      </c>
      <c r="F44" s="89"/>
      <c r="G44" s="89"/>
      <c r="H44" s="89"/>
      <c r="I44" s="88">
        <v>0.6234130747447969</v>
      </c>
      <c r="J44" s="97"/>
    </row>
    <row r="45" spans="1:17" s="84" customFormat="1" ht="17.25" customHeight="1" x14ac:dyDescent="0.2">
      <c r="A45" s="92" t="s">
        <v>18</v>
      </c>
      <c r="C45" s="91">
        <v>4.2299541155451009E-2</v>
      </c>
      <c r="D45" s="97"/>
      <c r="E45" s="92" t="s">
        <v>86</v>
      </c>
      <c r="I45" s="91">
        <v>6.3337864616824308E-2</v>
      </c>
      <c r="J45" s="97"/>
    </row>
    <row r="46" spans="1:17" s="84" customFormat="1" ht="17.25" customHeight="1" x14ac:dyDescent="0.2">
      <c r="A46" s="90" t="s">
        <v>82</v>
      </c>
      <c r="B46" s="89"/>
      <c r="C46" s="88">
        <v>0.31658932283358487</v>
      </c>
      <c r="D46" s="97"/>
      <c r="E46" s="90" t="s">
        <v>87</v>
      </c>
      <c r="F46" s="89"/>
      <c r="G46" s="89"/>
      <c r="H46" s="89"/>
      <c r="I46" s="88">
        <v>0.14886422944686603</v>
      </c>
      <c r="J46" s="97"/>
    </row>
    <row r="47" spans="1:17" s="84" customFormat="1" ht="17.25" customHeight="1" x14ac:dyDescent="0.2">
      <c r="A47" s="92" t="s">
        <v>19</v>
      </c>
      <c r="C47" s="91">
        <v>0.22862260992209124</v>
      </c>
      <c r="D47" s="97"/>
      <c r="E47" s="92" t="s">
        <v>88</v>
      </c>
      <c r="I47" s="91">
        <v>0.11022913758689651</v>
      </c>
      <c r="J47" s="97"/>
    </row>
    <row r="48" spans="1:17" s="84" customFormat="1" ht="17.25" customHeight="1" x14ac:dyDescent="0.2">
      <c r="A48" s="90" t="s">
        <v>20</v>
      </c>
      <c r="B48" s="89"/>
      <c r="C48" s="88">
        <v>0.15471225130677987</v>
      </c>
      <c r="D48" s="97"/>
      <c r="E48" s="90" t="s">
        <v>90</v>
      </c>
      <c r="F48" s="89"/>
      <c r="G48" s="89"/>
      <c r="H48" s="89"/>
      <c r="I48" s="88">
        <v>5.1928583503756283E-4</v>
      </c>
      <c r="J48" s="97"/>
    </row>
    <row r="49" spans="1:10" s="84" customFormat="1" ht="17.25" customHeight="1" x14ac:dyDescent="0.2">
      <c r="A49" s="92" t="s">
        <v>12</v>
      </c>
      <c r="C49" s="91">
        <v>1.242728590639205E-2</v>
      </c>
      <c r="D49" s="97"/>
      <c r="E49" s="92" t="s">
        <v>89</v>
      </c>
      <c r="I49" s="91">
        <v>8.6226749503519345E-5</v>
      </c>
      <c r="J49" s="97"/>
    </row>
    <row r="50" spans="1:10" s="84" customFormat="1" ht="17.25" customHeight="1" thickBot="1" x14ac:dyDescent="0.25">
      <c r="A50" s="90" t="s">
        <v>83</v>
      </c>
      <c r="B50" s="89"/>
      <c r="C50" s="88">
        <v>0</v>
      </c>
      <c r="D50" s="97"/>
      <c r="E50" s="129" t="s">
        <v>14</v>
      </c>
      <c r="F50" s="129"/>
      <c r="G50" s="129"/>
      <c r="H50" s="129"/>
      <c r="I50" s="131">
        <v>5.3550181020074077E-2</v>
      </c>
      <c r="J50" s="97"/>
    </row>
    <row r="51" spans="1:10" s="84" customFormat="1" ht="17.25" customHeight="1" thickBot="1" x14ac:dyDescent="0.25">
      <c r="A51" s="87" t="s">
        <v>14</v>
      </c>
      <c r="B51" s="86"/>
      <c r="C51" s="85">
        <v>5.3550181020074097E-2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44926</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password="8486"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51"/>
  <dimension ref="A1:I66"/>
  <sheetViews>
    <sheetView showGridLines="0" topLeftCell="A25" zoomScaleNormal="100" workbookViewId="0">
      <selection activeCell="G53" sqref="G53"/>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6384" width="9.140625" style="1"/>
  </cols>
  <sheetData>
    <row r="1" spans="1:7" s="4" customFormat="1" ht="12" x14ac:dyDescent="0.2">
      <c r="A1" s="28"/>
    </row>
    <row r="2" spans="1:7" s="5" customFormat="1" ht="12" customHeight="1" x14ac:dyDescent="0.2">
      <c r="A2" s="29"/>
      <c r="B2" s="145" t="s">
        <v>39</v>
      </c>
      <c r="C2" s="146"/>
      <c r="D2" s="146"/>
      <c r="E2" s="146"/>
      <c r="F2" s="30"/>
    </row>
    <row r="3" spans="1:7" s="5" customFormat="1" ht="12" customHeight="1" x14ac:dyDescent="0.2">
      <c r="A3" s="29"/>
      <c r="B3" s="145"/>
      <c r="C3" s="146"/>
      <c r="D3" s="146"/>
      <c r="E3" s="146"/>
      <c r="F3" s="30"/>
    </row>
    <row r="4" spans="1:7" s="5" customFormat="1" ht="12" customHeight="1" x14ac:dyDescent="0.2">
      <c r="A4" s="29"/>
      <c r="B4" s="145"/>
      <c r="C4" s="146"/>
      <c r="D4" s="146"/>
      <c r="E4" s="146"/>
      <c r="F4" s="30"/>
    </row>
    <row r="5" spans="1:7" s="5" customFormat="1" ht="12" customHeight="1" x14ac:dyDescent="0.2">
      <c r="A5" s="29"/>
      <c r="B5" s="145"/>
      <c r="C5" s="146"/>
      <c r="D5" s="146"/>
      <c r="E5" s="146"/>
      <c r="F5" s="30"/>
    </row>
    <row r="6" spans="1:7" s="5" customFormat="1" ht="12" customHeight="1" x14ac:dyDescent="0.2">
      <c r="A6" s="29"/>
      <c r="B6" s="145"/>
      <c r="C6" s="146"/>
      <c r="D6" s="146"/>
      <c r="E6" s="146"/>
      <c r="F6" s="30"/>
    </row>
    <row r="7" spans="1:7" s="5" customFormat="1" ht="12" customHeight="1" x14ac:dyDescent="0.2">
      <c r="A7" s="29"/>
      <c r="B7" s="145"/>
      <c r="C7" s="146"/>
      <c r="D7" s="146"/>
      <c r="E7" s="146"/>
      <c r="F7" s="30"/>
    </row>
    <row r="8" spans="1:7" s="5" customFormat="1" ht="12" customHeight="1" x14ac:dyDescent="0.2">
      <c r="A8" s="29"/>
      <c r="C8" s="30"/>
      <c r="D8" s="30"/>
      <c r="E8" s="30"/>
      <c r="F8" s="30"/>
    </row>
    <row r="9" spans="1:7" s="5" customFormat="1" ht="12" customHeight="1" x14ac:dyDescent="0.2">
      <c r="C9" s="30"/>
      <c r="D9" s="30"/>
      <c r="E9" s="30"/>
      <c r="F9" s="30"/>
    </row>
    <row r="10" spans="1:7" s="4" customFormat="1" ht="17.25" customHeight="1" x14ac:dyDescent="0.2">
      <c r="A10" s="25" t="s">
        <v>0</v>
      </c>
      <c r="B10" s="40" t="e">
        <f>#REF!</f>
        <v>#REF!</v>
      </c>
      <c r="C10" s="30"/>
      <c r="D10" s="30"/>
      <c r="E10" s="30"/>
      <c r="F10" s="30"/>
    </row>
    <row r="11" spans="1:7" s="5" customFormat="1" ht="12" x14ac:dyDescent="0.2"/>
    <row r="12" spans="1:7" s="4" customFormat="1" ht="17.25" customHeight="1" x14ac:dyDescent="0.2">
      <c r="A12" s="35" t="s">
        <v>1</v>
      </c>
      <c r="B12" s="36"/>
      <c r="C12" s="36"/>
      <c r="D12" s="36"/>
    </row>
    <row r="13" spans="1:7" s="4" customFormat="1" ht="17.25" customHeight="1" thickBot="1" x14ac:dyDescent="0.25">
      <c r="A13" s="39" t="s">
        <v>41</v>
      </c>
      <c r="B13" s="41"/>
      <c r="C13" s="41"/>
      <c r="D13" s="53">
        <v>29964504863</v>
      </c>
    </row>
    <row r="14" spans="1:7" s="5" customFormat="1" ht="12" x14ac:dyDescent="0.2"/>
    <row r="15" spans="1:7" s="4" customFormat="1" ht="16.5" customHeight="1" x14ac:dyDescent="0.2">
      <c r="A15" s="35" t="s">
        <v>2</v>
      </c>
      <c r="B15" s="36"/>
      <c r="C15" s="36"/>
      <c r="D15" s="36"/>
      <c r="E15" s="36"/>
      <c r="F15" s="36"/>
      <c r="G15" s="36"/>
    </row>
    <row r="16" spans="1:7" s="7" customFormat="1" ht="17.25" customHeight="1" x14ac:dyDescent="0.2">
      <c r="A16" s="7" t="s">
        <v>23</v>
      </c>
      <c r="G16" s="8">
        <v>1.9199999999999998E-2</v>
      </c>
    </row>
    <row r="17" spans="1:7" s="7" customFormat="1" ht="17.25" customHeight="1" x14ac:dyDescent="0.2">
      <c r="A17" s="13" t="s">
        <v>22</v>
      </c>
      <c r="B17" s="13"/>
      <c r="C17" s="14"/>
      <c r="D17" s="14"/>
      <c r="E17" s="14"/>
      <c r="F17" s="14"/>
      <c r="G17" s="15">
        <f>G16-0.3%</f>
        <v>1.6199999999999999E-2</v>
      </c>
    </row>
    <row r="18" spans="1:7" s="7" customFormat="1" ht="17.25" customHeight="1" x14ac:dyDescent="0.2">
      <c r="A18" s="16" t="s">
        <v>25</v>
      </c>
      <c r="B18" s="16"/>
      <c r="G18" s="8">
        <f>G16-0.2%</f>
        <v>1.72E-2</v>
      </c>
    </row>
    <row r="19" spans="1:7" s="7" customFormat="1" ht="17.25" customHeight="1" x14ac:dyDescent="0.2">
      <c r="A19" s="13" t="s">
        <v>26</v>
      </c>
      <c r="B19" s="13"/>
      <c r="C19" s="14"/>
      <c r="D19" s="14"/>
      <c r="E19" s="14"/>
      <c r="F19" s="14"/>
      <c r="G19" s="15">
        <f>G16-0.5%</f>
        <v>1.4199999999999997E-2</v>
      </c>
    </row>
    <row r="20" spans="1:7" s="7" customFormat="1" ht="17.25" customHeight="1" x14ac:dyDescent="0.2">
      <c r="A20" s="16" t="s">
        <v>27</v>
      </c>
      <c r="B20" s="16"/>
      <c r="G20" s="8">
        <f>G16-0.85%</f>
        <v>1.0699999999999998E-2</v>
      </c>
    </row>
    <row r="21" spans="1:7" s="7" customFormat="1" ht="17.25" customHeight="1" x14ac:dyDescent="0.2">
      <c r="A21" s="13" t="s">
        <v>34</v>
      </c>
      <c r="B21" s="13"/>
      <c r="C21" s="14"/>
      <c r="D21" s="14"/>
      <c r="E21" s="14"/>
      <c r="F21" s="14"/>
      <c r="G21" s="15">
        <f>G16-0.6%</f>
        <v>1.3199999999999998E-2</v>
      </c>
    </row>
    <row r="22" spans="1:7" s="7" customFormat="1" ht="17.25" customHeight="1" x14ac:dyDescent="0.2">
      <c r="A22" s="16" t="s">
        <v>33</v>
      </c>
      <c r="B22" s="16"/>
      <c r="G22" s="8">
        <f>G16-0.8%</f>
        <v>1.1199999999999998E-2</v>
      </c>
    </row>
    <row r="23" spans="1:7" s="7" customFormat="1" ht="17.25" customHeight="1" x14ac:dyDescent="0.2">
      <c r="A23" s="13" t="s">
        <v>28</v>
      </c>
      <c r="B23" s="13"/>
      <c r="C23" s="14"/>
      <c r="D23" s="14"/>
      <c r="E23" s="14"/>
      <c r="F23" s="14"/>
      <c r="G23" s="15">
        <f>G16-0.55%</f>
        <v>1.3699999999999997E-2</v>
      </c>
    </row>
    <row r="24" spans="1:7" s="7" customFormat="1" ht="17.25" customHeight="1" x14ac:dyDescent="0.2">
      <c r="A24" s="16" t="s">
        <v>29</v>
      </c>
      <c r="B24" s="16"/>
      <c r="G24" s="8">
        <f>G16-1.1%</f>
        <v>8.1999999999999972E-3</v>
      </c>
    </row>
    <row r="25" spans="1:7" s="7" customFormat="1" ht="17.25" customHeight="1" x14ac:dyDescent="0.2">
      <c r="A25" s="13" t="s">
        <v>35</v>
      </c>
      <c r="B25" s="13"/>
      <c r="C25" s="14"/>
      <c r="D25" s="14"/>
      <c r="E25" s="14"/>
      <c r="F25" s="14"/>
      <c r="G25" s="15">
        <f>G16-0.45%</f>
        <v>1.4699999999999998E-2</v>
      </c>
    </row>
    <row r="26" spans="1:7" s="7" customFormat="1" ht="17.25" customHeight="1" x14ac:dyDescent="0.2">
      <c r="A26" s="16" t="s">
        <v>30</v>
      </c>
      <c r="B26" s="16"/>
      <c r="G26" s="8">
        <f>G16-1.2%</f>
        <v>7.1999999999999981E-3</v>
      </c>
    </row>
    <row r="27" spans="1:7" s="7" customFormat="1" ht="17.25" customHeight="1" x14ac:dyDescent="0.2">
      <c r="A27" s="13" t="s">
        <v>31</v>
      </c>
      <c r="B27" s="13"/>
      <c r="C27" s="14"/>
      <c r="D27" s="14"/>
      <c r="E27" s="14"/>
      <c r="F27" s="14"/>
      <c r="G27" s="15">
        <f>G16-0.25%</f>
        <v>1.67E-2</v>
      </c>
    </row>
    <row r="28" spans="1:7" s="7" customFormat="1" ht="17.25" customHeight="1" x14ac:dyDescent="0.2">
      <c r="A28" s="16" t="s">
        <v>36</v>
      </c>
      <c r="B28" s="16"/>
      <c r="G28" s="8">
        <f>G16-0.6%</f>
        <v>1.3199999999999998E-2</v>
      </c>
    </row>
    <row r="29" spans="1:7" s="7" customFormat="1" ht="17.25" customHeight="1" x14ac:dyDescent="0.2">
      <c r="A29" s="13" t="s">
        <v>37</v>
      </c>
      <c r="B29" s="13"/>
      <c r="C29" s="14"/>
      <c r="D29" s="14"/>
      <c r="E29" s="14"/>
      <c r="F29" s="14"/>
      <c r="G29" s="15">
        <f>G16-0.85%</f>
        <v>1.0699999999999998E-2</v>
      </c>
    </row>
    <row r="30" spans="1:7" s="7" customFormat="1" ht="17.25" customHeight="1" x14ac:dyDescent="0.2">
      <c r="A30" s="16" t="s">
        <v>38</v>
      </c>
      <c r="B30" s="16"/>
      <c r="G30" s="8">
        <f>G16-1.1%</f>
        <v>8.1999999999999972E-3</v>
      </c>
    </row>
    <row r="31" spans="1:7" s="7" customFormat="1" ht="17.25" customHeight="1" x14ac:dyDescent="0.2">
      <c r="A31" s="10" t="s">
        <v>32</v>
      </c>
      <c r="B31" s="10"/>
      <c r="C31" s="11"/>
      <c r="D31" s="11"/>
      <c r="E31" s="11"/>
      <c r="F31" s="11"/>
      <c r="G31" s="12">
        <f>G16-0.4%</f>
        <v>1.5199999999999998E-2</v>
      </c>
    </row>
    <row r="32" spans="1:7" s="7" customFormat="1" ht="17.25" customHeight="1" x14ac:dyDescent="0.2">
      <c r="A32" s="9" t="s">
        <v>54</v>
      </c>
      <c r="B32" s="9"/>
      <c r="C32" s="9"/>
      <c r="D32" s="9"/>
      <c r="E32" s="9"/>
      <c r="F32" s="9"/>
      <c r="G32" s="9" t="s">
        <v>59</v>
      </c>
    </row>
    <row r="33" spans="1:9" s="7" customFormat="1" ht="17.25" customHeight="1" x14ac:dyDescent="0.2">
      <c r="A33" s="9" t="s">
        <v>42</v>
      </c>
      <c r="B33" s="9"/>
      <c r="C33" s="9"/>
      <c r="D33" s="9"/>
      <c r="E33" s="9"/>
      <c r="F33" s="9"/>
      <c r="G33" s="42">
        <v>15</v>
      </c>
    </row>
    <row r="34" spans="1:9" s="7" customFormat="1" ht="17.25" customHeight="1" x14ac:dyDescent="0.2">
      <c r="A34" s="9" t="s">
        <v>3</v>
      </c>
      <c r="B34" s="9"/>
      <c r="C34" s="9"/>
      <c r="D34" s="9"/>
      <c r="E34" s="9"/>
      <c r="F34" s="9"/>
      <c r="G34" s="55">
        <v>5590</v>
      </c>
    </row>
    <row r="35" spans="1:9" s="7" customFormat="1" ht="17.25" customHeight="1" x14ac:dyDescent="0.2">
      <c r="A35" s="9" t="s">
        <v>4</v>
      </c>
      <c r="B35" s="9"/>
      <c r="C35" s="9"/>
      <c r="D35" s="9"/>
      <c r="E35" s="9"/>
      <c r="F35" s="9"/>
      <c r="G35" s="54">
        <v>1.0193000000000001</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44</v>
      </c>
      <c r="C40" s="21" t="s">
        <v>45</v>
      </c>
      <c r="E40" s="20" t="s">
        <v>11</v>
      </c>
      <c r="F40" s="22"/>
      <c r="G40" s="22"/>
      <c r="H40" s="22"/>
      <c r="I40" s="48">
        <v>0.56168399999999996</v>
      </c>
    </row>
    <row r="41" spans="1:9" s="4" customFormat="1" ht="17.25" customHeight="1" x14ac:dyDescent="0.2">
      <c r="A41" s="23" t="s">
        <v>47</v>
      </c>
      <c r="B41" s="24" t="s">
        <v>46</v>
      </c>
      <c r="C41" s="24" t="s">
        <v>45</v>
      </c>
      <c r="E41" s="6" t="s">
        <v>12</v>
      </c>
      <c r="I41" s="49">
        <v>2.1388999999999998E-2</v>
      </c>
    </row>
    <row r="42" spans="1:9" s="4" customFormat="1" ht="17.25" customHeight="1" x14ac:dyDescent="0.2">
      <c r="A42" s="20" t="s">
        <v>48</v>
      </c>
      <c r="B42" s="21" t="s">
        <v>49</v>
      </c>
      <c r="C42" s="21" t="s">
        <v>45</v>
      </c>
      <c r="E42" s="20" t="s">
        <v>13</v>
      </c>
      <c r="F42" s="22"/>
      <c r="G42" s="22"/>
      <c r="H42" s="22"/>
      <c r="I42" s="48">
        <v>0.18795100000000001</v>
      </c>
    </row>
    <row r="43" spans="1:9" s="4" customFormat="1" ht="17.25" customHeight="1" thickBot="1" x14ac:dyDescent="0.25">
      <c r="A43" s="23" t="s">
        <v>50</v>
      </c>
      <c r="B43" s="24" t="s">
        <v>49</v>
      </c>
      <c r="C43" s="24" t="s">
        <v>51</v>
      </c>
      <c r="E43" s="34" t="s">
        <v>14</v>
      </c>
      <c r="F43" s="26"/>
      <c r="G43" s="26"/>
      <c r="H43" s="26"/>
      <c r="I43" s="50">
        <v>0.22897600000000001</v>
      </c>
    </row>
    <row r="44" spans="1:9" s="4" customFormat="1" ht="17.25" customHeight="1" thickBot="1" x14ac:dyDescent="0.25">
      <c r="A44" s="32" t="s">
        <v>52</v>
      </c>
      <c r="B44" s="33" t="s">
        <v>44</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0.1424</v>
      </c>
    </row>
    <row r="49" spans="1:9" s="4" customFormat="1" ht="17.25" customHeight="1" x14ac:dyDescent="0.2">
      <c r="A49" s="7" t="s">
        <v>18</v>
      </c>
      <c r="D49" s="49">
        <v>3.95E-2</v>
      </c>
    </row>
    <row r="50" spans="1:9" s="4" customFormat="1" ht="17.25" customHeight="1" x14ac:dyDescent="0.2">
      <c r="A50" s="14" t="s">
        <v>53</v>
      </c>
      <c r="B50" s="22"/>
      <c r="C50" s="22"/>
      <c r="D50" s="48">
        <v>0.18790000000000001</v>
      </c>
    </row>
    <row r="51" spans="1:9" s="4" customFormat="1" ht="17.25" customHeight="1" x14ac:dyDescent="0.2">
      <c r="A51" s="7" t="s">
        <v>19</v>
      </c>
      <c r="D51" s="49">
        <v>0.26419999999999999</v>
      </c>
    </row>
    <row r="52" spans="1:9" s="4" customFormat="1" ht="17.25" customHeight="1" x14ac:dyDescent="0.2">
      <c r="A52" s="14" t="s">
        <v>20</v>
      </c>
      <c r="B52" s="22"/>
      <c r="C52" s="22"/>
      <c r="D52" s="48">
        <v>5.9200000000000003E-2</v>
      </c>
    </row>
    <row r="53" spans="1:9" s="4" customFormat="1" ht="17.25" customHeight="1" x14ac:dyDescent="0.2">
      <c r="A53" s="7" t="s">
        <v>12</v>
      </c>
      <c r="D53" s="49">
        <v>2.1000000000000001E-2</v>
      </c>
    </row>
    <row r="54" spans="1:9" s="4" customFormat="1" ht="17.25" customHeight="1" x14ac:dyDescent="0.2">
      <c r="A54" s="14" t="s">
        <v>21</v>
      </c>
      <c r="B54" s="22"/>
      <c r="C54" s="22"/>
      <c r="D54" s="48">
        <v>7.1999999999999998E-3</v>
      </c>
    </row>
    <row r="55" spans="1:9" s="4" customFormat="1" ht="17.25" customHeight="1" thickBot="1" x14ac:dyDescent="0.25">
      <c r="A55" s="39" t="s">
        <v>14</v>
      </c>
      <c r="B55" s="26"/>
      <c r="C55" s="26"/>
      <c r="D55" s="50">
        <v>0.27810000000000001</v>
      </c>
    </row>
    <row r="56" spans="1:9" s="5" customFormat="1" ht="12" x14ac:dyDescent="0.2">
      <c r="A56" s="38"/>
      <c r="B56" s="38"/>
      <c r="C56" s="38"/>
      <c r="D56" s="38"/>
      <c r="E56" s="38"/>
      <c r="F56" s="38"/>
      <c r="G56" s="38"/>
      <c r="H56" s="38"/>
      <c r="I56" s="38"/>
    </row>
    <row r="57" spans="1:9" s="27" customFormat="1" ht="175.5" customHeight="1" x14ac:dyDescent="0.2">
      <c r="A57" s="149" t="s">
        <v>40</v>
      </c>
      <c r="B57" s="149"/>
      <c r="C57" s="149"/>
      <c r="D57" s="149"/>
      <c r="E57" s="149"/>
      <c r="F57" s="149"/>
      <c r="G57" s="149"/>
      <c r="H57" s="149"/>
      <c r="I57" s="149"/>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149"/>
      <c r="B63" s="149"/>
      <c r="C63" s="149"/>
      <c r="D63" s="149"/>
      <c r="E63" s="149"/>
      <c r="F63" s="149"/>
      <c r="G63" s="149"/>
      <c r="H63" s="149"/>
      <c r="I63" s="149"/>
    </row>
    <row r="64" spans="1:9" s="2" customFormat="1" ht="11.25" x14ac:dyDescent="0.2"/>
    <row r="65" spans="1:1" s="2" customFormat="1" ht="11.25" x14ac:dyDescent="0.2"/>
    <row r="66" spans="1:1" s="2" customFormat="1" ht="16.5" x14ac:dyDescent="0.2">
      <c r="A66" s="43"/>
    </row>
  </sheetData>
  <sheetProtection password="8486" sheet="1" objects="1" scenarios="1"/>
  <mergeCells count="3">
    <mergeCell ref="B2:E7"/>
    <mergeCell ref="A57:I57"/>
    <mergeCell ref="A63:I63"/>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52"/>
  <dimension ref="A1:I66"/>
  <sheetViews>
    <sheetView showGridLines="0" topLeftCell="A25" zoomScaleNormal="100" workbookViewId="0">
      <selection activeCell="M28" sqref="M28"/>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6384" width="9.140625" style="1"/>
  </cols>
  <sheetData>
    <row r="1" spans="1:7" s="4" customFormat="1" ht="12" x14ac:dyDescent="0.2">
      <c r="A1" s="28"/>
    </row>
    <row r="2" spans="1:7" s="5" customFormat="1" ht="12" customHeight="1" x14ac:dyDescent="0.2">
      <c r="A2" s="29"/>
      <c r="B2" s="145" t="s">
        <v>39</v>
      </c>
      <c r="C2" s="146"/>
      <c r="D2" s="146"/>
      <c r="E2" s="146"/>
      <c r="F2" s="30"/>
    </row>
    <row r="3" spans="1:7" s="5" customFormat="1" ht="12" customHeight="1" x14ac:dyDescent="0.2">
      <c r="A3" s="29"/>
      <c r="B3" s="145"/>
      <c r="C3" s="146"/>
      <c r="D3" s="146"/>
      <c r="E3" s="146"/>
      <c r="F3" s="30"/>
    </row>
    <row r="4" spans="1:7" s="5" customFormat="1" ht="12" customHeight="1" x14ac:dyDescent="0.2">
      <c r="A4" s="29"/>
      <c r="B4" s="145"/>
      <c r="C4" s="146"/>
      <c r="D4" s="146"/>
      <c r="E4" s="146"/>
      <c r="F4" s="30"/>
    </row>
    <row r="5" spans="1:7" s="5" customFormat="1" ht="12" customHeight="1" x14ac:dyDescent="0.2">
      <c r="A5" s="29"/>
      <c r="B5" s="145"/>
      <c r="C5" s="146"/>
      <c r="D5" s="146"/>
      <c r="E5" s="146"/>
      <c r="F5" s="30"/>
    </row>
    <row r="6" spans="1:7" s="5" customFormat="1" ht="12" customHeight="1" x14ac:dyDescent="0.2">
      <c r="A6" s="29"/>
      <c r="B6" s="145"/>
      <c r="C6" s="146"/>
      <c r="D6" s="146"/>
      <c r="E6" s="146"/>
      <c r="F6" s="30"/>
    </row>
    <row r="7" spans="1:7" s="5" customFormat="1" ht="12" customHeight="1" x14ac:dyDescent="0.2">
      <c r="A7" s="29"/>
      <c r="B7" s="145"/>
      <c r="C7" s="146"/>
      <c r="D7" s="146"/>
      <c r="E7" s="146"/>
      <c r="F7" s="30"/>
    </row>
    <row r="8" spans="1:7" s="5" customFormat="1" ht="12" customHeight="1" x14ac:dyDescent="0.2">
      <c r="A8" s="29"/>
      <c r="C8" s="30"/>
      <c r="D8" s="30"/>
      <c r="E8" s="30"/>
      <c r="F8" s="30"/>
    </row>
    <row r="9" spans="1:7" s="5" customFormat="1" ht="12" customHeight="1" x14ac:dyDescent="0.2">
      <c r="C9" s="30"/>
      <c r="D9" s="30"/>
      <c r="E9" s="30"/>
      <c r="F9" s="30"/>
    </row>
    <row r="10" spans="1:7" s="4" customFormat="1" ht="17.25" customHeight="1" x14ac:dyDescent="0.2">
      <c r="A10" s="25" t="s">
        <v>0</v>
      </c>
      <c r="B10" s="40" t="e">
        <f>#REF!</f>
        <v>#REF!</v>
      </c>
      <c r="C10" s="30"/>
      <c r="D10" s="30"/>
      <c r="E10" s="30"/>
      <c r="F10" s="30"/>
    </row>
    <row r="11" spans="1:7" s="5" customFormat="1" ht="12" x14ac:dyDescent="0.2"/>
    <row r="12" spans="1:7" s="4" customFormat="1" ht="17.25" customHeight="1" x14ac:dyDescent="0.2">
      <c r="A12" s="35" t="s">
        <v>1</v>
      </c>
      <c r="B12" s="36"/>
      <c r="C12" s="36"/>
      <c r="D12" s="36"/>
    </row>
    <row r="13" spans="1:7" s="4" customFormat="1" ht="17.25" customHeight="1" thickBot="1" x14ac:dyDescent="0.25">
      <c r="A13" s="39" t="s">
        <v>41</v>
      </c>
      <c r="B13" s="41"/>
      <c r="C13" s="41"/>
      <c r="D13" s="53">
        <v>30154843346</v>
      </c>
    </row>
    <row r="14" spans="1:7" s="5" customFormat="1" ht="12" x14ac:dyDescent="0.2"/>
    <row r="15" spans="1:7" s="4" customFormat="1" ht="16.5" customHeight="1" x14ac:dyDescent="0.2">
      <c r="A15" s="35" t="s">
        <v>2</v>
      </c>
      <c r="B15" s="36"/>
      <c r="C15" s="36"/>
      <c r="D15" s="36"/>
      <c r="E15" s="36"/>
      <c r="F15" s="36"/>
      <c r="G15" s="36"/>
    </row>
    <row r="16" spans="1:7" s="7" customFormat="1" ht="17.25" customHeight="1" x14ac:dyDescent="0.2">
      <c r="A16" s="7" t="s">
        <v>23</v>
      </c>
      <c r="G16" s="8">
        <v>1.9099999999999999E-2</v>
      </c>
    </row>
    <row r="17" spans="1:7" s="7" customFormat="1" ht="17.25" customHeight="1" x14ac:dyDescent="0.2">
      <c r="A17" s="13" t="s">
        <v>22</v>
      </c>
      <c r="B17" s="13"/>
      <c r="C17" s="14"/>
      <c r="D17" s="14"/>
      <c r="E17" s="14"/>
      <c r="F17" s="14"/>
      <c r="G17" s="15">
        <f>G16-0.3%</f>
        <v>1.61E-2</v>
      </c>
    </row>
    <row r="18" spans="1:7" s="7" customFormat="1" ht="17.25" customHeight="1" x14ac:dyDescent="0.2">
      <c r="A18" s="16" t="s">
        <v>25</v>
      </c>
      <c r="B18" s="16"/>
      <c r="G18" s="8">
        <f>G16-0.2%</f>
        <v>1.7099999999999997E-2</v>
      </c>
    </row>
    <row r="19" spans="1:7" s="7" customFormat="1" ht="17.25" customHeight="1" x14ac:dyDescent="0.2">
      <c r="A19" s="13" t="s">
        <v>26</v>
      </c>
      <c r="B19" s="13"/>
      <c r="C19" s="14"/>
      <c r="D19" s="14"/>
      <c r="E19" s="14"/>
      <c r="F19" s="14"/>
      <c r="G19" s="15">
        <f>G16-0.5%</f>
        <v>1.4099999999999998E-2</v>
      </c>
    </row>
    <row r="20" spans="1:7" s="7" customFormat="1" ht="17.25" customHeight="1" x14ac:dyDescent="0.2">
      <c r="A20" s="16" t="s">
        <v>27</v>
      </c>
      <c r="B20" s="16"/>
      <c r="G20" s="8">
        <f>G16-0.85%</f>
        <v>1.0599999999999998E-2</v>
      </c>
    </row>
    <row r="21" spans="1:7" s="7" customFormat="1" ht="17.25" customHeight="1" x14ac:dyDescent="0.2">
      <c r="A21" s="13" t="s">
        <v>34</v>
      </c>
      <c r="B21" s="13"/>
      <c r="C21" s="14"/>
      <c r="D21" s="14"/>
      <c r="E21" s="14"/>
      <c r="F21" s="14"/>
      <c r="G21" s="15">
        <f>G16-0.6%</f>
        <v>1.3099999999999999E-2</v>
      </c>
    </row>
    <row r="22" spans="1:7" s="7" customFormat="1" ht="17.25" customHeight="1" x14ac:dyDescent="0.2">
      <c r="A22" s="16" t="s">
        <v>33</v>
      </c>
      <c r="B22" s="16"/>
      <c r="G22" s="8">
        <f>G16-0.8%</f>
        <v>1.1099999999999999E-2</v>
      </c>
    </row>
    <row r="23" spans="1:7" s="7" customFormat="1" ht="17.25" customHeight="1" x14ac:dyDescent="0.2">
      <c r="A23" s="13" t="s">
        <v>28</v>
      </c>
      <c r="B23" s="13"/>
      <c r="C23" s="14"/>
      <c r="D23" s="14"/>
      <c r="E23" s="14"/>
      <c r="F23" s="14"/>
      <c r="G23" s="15">
        <f>G16-0.55%</f>
        <v>1.3599999999999998E-2</v>
      </c>
    </row>
    <row r="24" spans="1:7" s="7" customFormat="1" ht="17.25" customHeight="1" x14ac:dyDescent="0.2">
      <c r="A24" s="16" t="s">
        <v>29</v>
      </c>
      <c r="B24" s="16"/>
      <c r="G24" s="8">
        <f>G16-1.1%</f>
        <v>8.0999999999999978E-3</v>
      </c>
    </row>
    <row r="25" spans="1:7" s="7" customFormat="1" ht="17.25" customHeight="1" x14ac:dyDescent="0.2">
      <c r="A25" s="13" t="s">
        <v>35</v>
      </c>
      <c r="B25" s="13"/>
      <c r="C25" s="14"/>
      <c r="D25" s="14"/>
      <c r="E25" s="14"/>
      <c r="F25" s="14"/>
      <c r="G25" s="15">
        <f>G16-0.45%</f>
        <v>1.4599999999999998E-2</v>
      </c>
    </row>
    <row r="26" spans="1:7" s="7" customFormat="1" ht="17.25" customHeight="1" x14ac:dyDescent="0.2">
      <c r="A26" s="16" t="s">
        <v>30</v>
      </c>
      <c r="B26" s="16"/>
      <c r="G26" s="8">
        <f>G16-1.2%</f>
        <v>7.0999999999999987E-3</v>
      </c>
    </row>
    <row r="27" spans="1:7" s="7" customFormat="1" ht="17.25" customHeight="1" x14ac:dyDescent="0.2">
      <c r="A27" s="13" t="s">
        <v>31</v>
      </c>
      <c r="B27" s="13"/>
      <c r="C27" s="14"/>
      <c r="D27" s="14"/>
      <c r="E27" s="14"/>
      <c r="F27" s="14"/>
      <c r="G27" s="15">
        <f>G16-0.25%</f>
        <v>1.66E-2</v>
      </c>
    </row>
    <row r="28" spans="1:7" s="7" customFormat="1" ht="17.25" customHeight="1" x14ac:dyDescent="0.2">
      <c r="A28" s="16" t="s">
        <v>36</v>
      </c>
      <c r="B28" s="16"/>
      <c r="G28" s="8">
        <f>G16-0.6%</f>
        <v>1.3099999999999999E-2</v>
      </c>
    </row>
    <row r="29" spans="1:7" s="7" customFormat="1" ht="17.25" customHeight="1" x14ac:dyDescent="0.2">
      <c r="A29" s="13" t="s">
        <v>37</v>
      </c>
      <c r="B29" s="13"/>
      <c r="C29" s="14"/>
      <c r="D29" s="14"/>
      <c r="E29" s="14"/>
      <c r="F29" s="14"/>
      <c r="G29" s="15">
        <f>G16-0.85%</f>
        <v>1.0599999999999998E-2</v>
      </c>
    </row>
    <row r="30" spans="1:7" s="7" customFormat="1" ht="17.25" customHeight="1" x14ac:dyDescent="0.2">
      <c r="A30" s="16" t="s">
        <v>38</v>
      </c>
      <c r="B30" s="16"/>
      <c r="G30" s="8">
        <f>G16-1.1%</f>
        <v>8.0999999999999978E-3</v>
      </c>
    </row>
    <row r="31" spans="1:7" s="7" customFormat="1" ht="17.25" customHeight="1" x14ac:dyDescent="0.2">
      <c r="A31" s="10" t="s">
        <v>32</v>
      </c>
      <c r="B31" s="10"/>
      <c r="C31" s="11"/>
      <c r="D31" s="11"/>
      <c r="E31" s="11"/>
      <c r="F31" s="11"/>
      <c r="G31" s="12">
        <f>G16-0.4%</f>
        <v>1.5099999999999999E-2</v>
      </c>
    </row>
    <row r="32" spans="1:7" s="7" customFormat="1" ht="17.25" customHeight="1" x14ac:dyDescent="0.2">
      <c r="A32" s="9" t="s">
        <v>54</v>
      </c>
      <c r="B32" s="9"/>
      <c r="C32" s="9"/>
      <c r="D32" s="9"/>
      <c r="E32" s="9"/>
      <c r="F32" s="9"/>
      <c r="G32" s="9" t="s">
        <v>58</v>
      </c>
    </row>
    <row r="33" spans="1:9" s="7" customFormat="1" ht="17.25" customHeight="1" x14ac:dyDescent="0.2">
      <c r="A33" s="9" t="s">
        <v>42</v>
      </c>
      <c r="B33" s="9"/>
      <c r="C33" s="9"/>
      <c r="D33" s="9"/>
      <c r="E33" s="9"/>
      <c r="F33" s="9"/>
      <c r="G33" s="42">
        <v>14</v>
      </c>
    </row>
    <row r="34" spans="1:9" s="7" customFormat="1" ht="17.25" customHeight="1" x14ac:dyDescent="0.2">
      <c r="A34" s="9" t="s">
        <v>3</v>
      </c>
      <c r="B34" s="9"/>
      <c r="C34" s="9"/>
      <c r="D34" s="9"/>
      <c r="E34" s="9"/>
      <c r="F34" s="9"/>
      <c r="G34" s="55">
        <v>5430</v>
      </c>
    </row>
    <row r="35" spans="1:9" s="7" customFormat="1" ht="17.25" customHeight="1" x14ac:dyDescent="0.2">
      <c r="A35" s="9" t="s">
        <v>4</v>
      </c>
      <c r="B35" s="9"/>
      <c r="C35" s="9"/>
      <c r="D35" s="9"/>
      <c r="E35" s="9"/>
      <c r="F35" s="9"/>
      <c r="G35" s="54">
        <v>1.0274000000000001</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44</v>
      </c>
      <c r="C40" s="21" t="s">
        <v>45</v>
      </c>
      <c r="E40" s="20" t="s">
        <v>11</v>
      </c>
      <c r="F40" s="22"/>
      <c r="G40" s="22"/>
      <c r="H40" s="22"/>
      <c r="I40" s="48">
        <v>0.55700000000000005</v>
      </c>
    </row>
    <row r="41" spans="1:9" s="4" customFormat="1" ht="17.25" customHeight="1" x14ac:dyDescent="0.2">
      <c r="A41" s="23" t="s">
        <v>47</v>
      </c>
      <c r="B41" s="24" t="s">
        <v>46</v>
      </c>
      <c r="C41" s="24" t="s">
        <v>45</v>
      </c>
      <c r="E41" s="6" t="s">
        <v>12</v>
      </c>
      <c r="I41" s="49">
        <v>2.1000000000000001E-2</v>
      </c>
    </row>
    <row r="42" spans="1:9" s="4" customFormat="1" ht="17.25" customHeight="1" x14ac:dyDescent="0.2">
      <c r="A42" s="20" t="s">
        <v>48</v>
      </c>
      <c r="B42" s="21" t="s">
        <v>49</v>
      </c>
      <c r="C42" s="21" t="s">
        <v>45</v>
      </c>
      <c r="E42" s="20" t="s">
        <v>13</v>
      </c>
      <c r="F42" s="22"/>
      <c r="G42" s="22"/>
      <c r="H42" s="22"/>
      <c r="I42" s="48">
        <v>0.17</v>
      </c>
    </row>
    <row r="43" spans="1:9" s="4" customFormat="1" ht="17.25" customHeight="1" thickBot="1" x14ac:dyDescent="0.25">
      <c r="A43" s="23" t="s">
        <v>50</v>
      </c>
      <c r="B43" s="24" t="s">
        <v>49</v>
      </c>
      <c r="C43" s="24" t="s">
        <v>51</v>
      </c>
      <c r="E43" s="34" t="s">
        <v>14</v>
      </c>
      <c r="F43" s="26"/>
      <c r="G43" s="26"/>
      <c r="H43" s="26"/>
      <c r="I43" s="50">
        <v>0.252</v>
      </c>
    </row>
    <row r="44" spans="1:9" s="4" customFormat="1" ht="17.25" customHeight="1" thickBot="1" x14ac:dyDescent="0.25">
      <c r="A44" s="32" t="s">
        <v>52</v>
      </c>
      <c r="B44" s="33" t="s">
        <v>44</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0.13700000000000001</v>
      </c>
    </row>
    <row r="49" spans="1:9" s="4" customFormat="1" ht="17.25" customHeight="1" x14ac:dyDescent="0.2">
      <c r="A49" s="7" t="s">
        <v>18</v>
      </c>
      <c r="D49" s="49">
        <v>3.8199999999999998E-2</v>
      </c>
    </row>
    <row r="50" spans="1:9" s="4" customFormat="1" ht="17.25" customHeight="1" x14ac:dyDescent="0.2">
      <c r="A50" s="14" t="s">
        <v>53</v>
      </c>
      <c r="B50" s="22"/>
      <c r="C50" s="22"/>
      <c r="D50" s="48">
        <v>0.17899999999999999</v>
      </c>
    </row>
    <row r="51" spans="1:9" s="4" customFormat="1" ht="17.25" customHeight="1" x14ac:dyDescent="0.2">
      <c r="A51" s="7" t="s">
        <v>19</v>
      </c>
      <c r="D51" s="49">
        <v>0.25600000000000001</v>
      </c>
    </row>
    <row r="52" spans="1:9" s="4" customFormat="1" ht="17.25" customHeight="1" x14ac:dyDescent="0.2">
      <c r="A52" s="14" t="s">
        <v>20</v>
      </c>
      <c r="B52" s="22"/>
      <c r="C52" s="22"/>
      <c r="D52" s="48">
        <v>5.5899999999999998E-2</v>
      </c>
    </row>
    <row r="53" spans="1:9" s="4" customFormat="1" ht="17.25" customHeight="1" x14ac:dyDescent="0.2">
      <c r="A53" s="7" t="s">
        <v>12</v>
      </c>
      <c r="D53" s="49">
        <v>2.06E-2</v>
      </c>
    </row>
    <row r="54" spans="1:9" s="4" customFormat="1" ht="17.25" customHeight="1" x14ac:dyDescent="0.2">
      <c r="A54" s="14" t="s">
        <v>21</v>
      </c>
      <c r="B54" s="22"/>
      <c r="C54" s="22"/>
      <c r="D54" s="48">
        <v>7.7000000000000002E-3</v>
      </c>
    </row>
    <row r="55" spans="1:9" s="4" customFormat="1" ht="17.25" customHeight="1" thickBot="1" x14ac:dyDescent="0.25">
      <c r="A55" s="39" t="s">
        <v>14</v>
      </c>
      <c r="B55" s="26"/>
      <c r="C55" s="26"/>
      <c r="D55" s="50">
        <v>0.30548999999999998</v>
      </c>
    </row>
    <row r="56" spans="1:9" s="5" customFormat="1" ht="12" x14ac:dyDescent="0.2">
      <c r="A56" s="38"/>
      <c r="B56" s="38"/>
      <c r="C56" s="38"/>
      <c r="D56" s="38"/>
      <c r="E56" s="38"/>
      <c r="F56" s="38"/>
      <c r="G56" s="38"/>
      <c r="H56" s="38"/>
      <c r="I56" s="38"/>
    </row>
    <row r="57" spans="1:9" s="27" customFormat="1" ht="175.5" customHeight="1" x14ac:dyDescent="0.2">
      <c r="A57" s="149" t="s">
        <v>40</v>
      </c>
      <c r="B57" s="149"/>
      <c r="C57" s="149"/>
      <c r="D57" s="149"/>
      <c r="E57" s="149"/>
      <c r="F57" s="149"/>
      <c r="G57" s="149"/>
      <c r="H57" s="149"/>
      <c r="I57" s="149"/>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149"/>
      <c r="B63" s="149"/>
      <c r="C63" s="149"/>
      <c r="D63" s="149"/>
      <c r="E63" s="149"/>
      <c r="F63" s="149"/>
      <c r="G63" s="149"/>
      <c r="H63" s="149"/>
      <c r="I63" s="149"/>
    </row>
    <row r="64" spans="1:9" s="2" customFormat="1" ht="11.25" x14ac:dyDescent="0.2"/>
    <row r="65" spans="1:1" s="2" customFormat="1" ht="11.25" x14ac:dyDescent="0.2"/>
    <row r="66" spans="1:1" s="2" customFormat="1" ht="16.5" x14ac:dyDescent="0.2">
      <c r="A66" s="43"/>
    </row>
  </sheetData>
  <sheetProtection password="8486" sheet="1" objects="1" scenarios="1"/>
  <mergeCells count="3">
    <mergeCell ref="B2:E7"/>
    <mergeCell ref="A57:I57"/>
    <mergeCell ref="A63:I63"/>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53"/>
  <dimension ref="A1:I66"/>
  <sheetViews>
    <sheetView showGridLines="0" topLeftCell="A25" zoomScaleNormal="100" workbookViewId="0">
      <selection activeCell="K17" sqref="K17"/>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6384" width="9.140625" style="1"/>
  </cols>
  <sheetData>
    <row r="1" spans="1:7" s="4" customFormat="1" ht="12" x14ac:dyDescent="0.2">
      <c r="A1" s="28"/>
    </row>
    <row r="2" spans="1:7" s="5" customFormat="1" ht="12" customHeight="1" x14ac:dyDescent="0.2">
      <c r="A2" s="29"/>
      <c r="B2" s="145" t="s">
        <v>39</v>
      </c>
      <c r="C2" s="146"/>
      <c r="D2" s="146"/>
      <c r="E2" s="146"/>
      <c r="F2" s="30"/>
    </row>
    <row r="3" spans="1:7" s="5" customFormat="1" ht="12" customHeight="1" x14ac:dyDescent="0.2">
      <c r="A3" s="29"/>
      <c r="B3" s="145"/>
      <c r="C3" s="146"/>
      <c r="D3" s="146"/>
      <c r="E3" s="146"/>
      <c r="F3" s="30"/>
    </row>
    <row r="4" spans="1:7" s="5" customFormat="1" ht="12" customHeight="1" x14ac:dyDescent="0.2">
      <c r="A4" s="29"/>
      <c r="B4" s="145"/>
      <c r="C4" s="146"/>
      <c r="D4" s="146"/>
      <c r="E4" s="146"/>
      <c r="F4" s="30"/>
    </row>
    <row r="5" spans="1:7" s="5" customFormat="1" ht="12" customHeight="1" x14ac:dyDescent="0.2">
      <c r="A5" s="29"/>
      <c r="B5" s="145"/>
      <c r="C5" s="146"/>
      <c r="D5" s="146"/>
      <c r="E5" s="146"/>
      <c r="F5" s="30"/>
    </row>
    <row r="6" spans="1:7" s="5" customFormat="1" ht="12" customHeight="1" x14ac:dyDescent="0.2">
      <c r="A6" s="29"/>
      <c r="B6" s="145"/>
      <c r="C6" s="146"/>
      <c r="D6" s="146"/>
      <c r="E6" s="146"/>
      <c r="F6" s="30"/>
    </row>
    <row r="7" spans="1:7" s="5" customFormat="1" ht="12" customHeight="1" x14ac:dyDescent="0.2">
      <c r="A7" s="29"/>
      <c r="B7" s="145"/>
      <c r="C7" s="146"/>
      <c r="D7" s="146"/>
      <c r="E7" s="146"/>
      <c r="F7" s="30"/>
    </row>
    <row r="8" spans="1:7" s="5" customFormat="1" ht="12" customHeight="1" x14ac:dyDescent="0.2">
      <c r="A8" s="29"/>
      <c r="C8" s="30"/>
      <c r="D8" s="30"/>
      <c r="E8" s="30"/>
      <c r="F8" s="30"/>
    </row>
    <row r="9" spans="1:7" s="5" customFormat="1" ht="12" customHeight="1" x14ac:dyDescent="0.2">
      <c r="C9" s="30"/>
      <c r="D9" s="30"/>
      <c r="E9" s="30"/>
      <c r="F9" s="30"/>
    </row>
    <row r="10" spans="1:7" s="4" customFormat="1" ht="17.25" customHeight="1" x14ac:dyDescent="0.2">
      <c r="A10" s="25" t="s">
        <v>0</v>
      </c>
      <c r="B10" s="40" t="e">
        <f>#REF!</f>
        <v>#REF!</v>
      </c>
      <c r="C10" s="30"/>
      <c r="D10" s="30"/>
      <c r="E10" s="30"/>
      <c r="F10" s="30"/>
    </row>
    <row r="11" spans="1:7" s="5" customFormat="1" ht="12" x14ac:dyDescent="0.2"/>
    <row r="12" spans="1:7" s="4" customFormat="1" ht="17.25" customHeight="1" x14ac:dyDescent="0.2">
      <c r="A12" s="35" t="s">
        <v>1</v>
      </c>
      <c r="B12" s="36"/>
      <c r="C12" s="36"/>
      <c r="D12" s="36"/>
    </row>
    <row r="13" spans="1:7" s="4" customFormat="1" ht="17.25" customHeight="1" thickBot="1" x14ac:dyDescent="0.25">
      <c r="A13" s="39" t="s">
        <v>41</v>
      </c>
      <c r="B13" s="41"/>
      <c r="C13" s="41"/>
      <c r="D13" s="53">
        <v>30323243828</v>
      </c>
    </row>
    <row r="14" spans="1:7" s="5" customFormat="1" ht="12" x14ac:dyDescent="0.2"/>
    <row r="15" spans="1:7" s="4" customFormat="1" ht="16.5" customHeight="1" x14ac:dyDescent="0.2">
      <c r="A15" s="35" t="s">
        <v>2</v>
      </c>
      <c r="B15" s="36"/>
      <c r="C15" s="36"/>
      <c r="D15" s="36"/>
      <c r="E15" s="36"/>
      <c r="F15" s="36"/>
      <c r="G15" s="36"/>
    </row>
    <row r="16" spans="1:7" s="7" customFormat="1" ht="17.25" customHeight="1" x14ac:dyDescent="0.2">
      <c r="A16" s="7" t="s">
        <v>23</v>
      </c>
      <c r="G16" s="8">
        <v>1.95E-2</v>
      </c>
    </row>
    <row r="17" spans="1:7" s="7" customFormat="1" ht="17.25" customHeight="1" x14ac:dyDescent="0.2">
      <c r="A17" s="13" t="s">
        <v>22</v>
      </c>
      <c r="B17" s="13"/>
      <c r="C17" s="14"/>
      <c r="D17" s="14"/>
      <c r="E17" s="14"/>
      <c r="F17" s="14"/>
      <c r="G17" s="15">
        <f>G16-0.3%</f>
        <v>1.6500000000000001E-2</v>
      </c>
    </row>
    <row r="18" spans="1:7" s="7" customFormat="1" ht="17.25" customHeight="1" x14ac:dyDescent="0.2">
      <c r="A18" s="16" t="s">
        <v>25</v>
      </c>
      <c r="B18" s="16"/>
      <c r="G18" s="8">
        <f>G16-0.2%</f>
        <v>1.7500000000000002E-2</v>
      </c>
    </row>
    <row r="19" spans="1:7" s="7" customFormat="1" ht="17.25" customHeight="1" x14ac:dyDescent="0.2">
      <c r="A19" s="13" t="s">
        <v>26</v>
      </c>
      <c r="B19" s="13"/>
      <c r="C19" s="14"/>
      <c r="D19" s="14"/>
      <c r="E19" s="14"/>
      <c r="F19" s="14"/>
      <c r="G19" s="15">
        <f>G16-0.5%</f>
        <v>1.4499999999999999E-2</v>
      </c>
    </row>
    <row r="20" spans="1:7" s="7" customFormat="1" ht="17.25" customHeight="1" x14ac:dyDescent="0.2">
      <c r="A20" s="16" t="s">
        <v>27</v>
      </c>
      <c r="B20" s="16"/>
      <c r="G20" s="8">
        <f>G16-0.85%</f>
        <v>1.0999999999999999E-2</v>
      </c>
    </row>
    <row r="21" spans="1:7" s="7" customFormat="1" ht="17.25" customHeight="1" x14ac:dyDescent="0.2">
      <c r="A21" s="13" t="s">
        <v>34</v>
      </c>
      <c r="B21" s="13"/>
      <c r="C21" s="14"/>
      <c r="D21" s="14"/>
      <c r="E21" s="14"/>
      <c r="F21" s="14"/>
      <c r="G21" s="15">
        <f>G16-0.6%</f>
        <v>1.35E-2</v>
      </c>
    </row>
    <row r="22" spans="1:7" s="7" customFormat="1" ht="17.25" customHeight="1" x14ac:dyDescent="0.2">
      <c r="A22" s="16" t="s">
        <v>33</v>
      </c>
      <c r="B22" s="16"/>
      <c r="G22" s="8">
        <f>G16-0.8%</f>
        <v>1.15E-2</v>
      </c>
    </row>
    <row r="23" spans="1:7" s="7" customFormat="1" ht="17.25" customHeight="1" x14ac:dyDescent="0.2">
      <c r="A23" s="13" t="s">
        <v>28</v>
      </c>
      <c r="B23" s="13"/>
      <c r="C23" s="14"/>
      <c r="D23" s="14"/>
      <c r="E23" s="14"/>
      <c r="F23" s="14"/>
      <c r="G23" s="15">
        <f>G16-0.55%</f>
        <v>1.3999999999999999E-2</v>
      </c>
    </row>
    <row r="24" spans="1:7" s="7" customFormat="1" ht="17.25" customHeight="1" x14ac:dyDescent="0.2">
      <c r="A24" s="16" t="s">
        <v>29</v>
      </c>
      <c r="B24" s="16"/>
      <c r="G24" s="8">
        <f>G16-1.1%</f>
        <v>8.4999999999999989E-3</v>
      </c>
    </row>
    <row r="25" spans="1:7" s="7" customFormat="1" ht="17.25" customHeight="1" x14ac:dyDescent="0.2">
      <c r="A25" s="13" t="s">
        <v>35</v>
      </c>
      <c r="B25" s="13"/>
      <c r="C25" s="14"/>
      <c r="D25" s="14"/>
      <c r="E25" s="14"/>
      <c r="F25" s="14"/>
      <c r="G25" s="15">
        <f>G16-0.45%</f>
        <v>1.4999999999999999E-2</v>
      </c>
    </row>
    <row r="26" spans="1:7" s="7" customFormat="1" ht="17.25" customHeight="1" x14ac:dyDescent="0.2">
      <c r="A26" s="16" t="s">
        <v>30</v>
      </c>
      <c r="B26" s="16"/>
      <c r="G26" s="8">
        <f>G16-1.2%</f>
        <v>7.4999999999999997E-3</v>
      </c>
    </row>
    <row r="27" spans="1:7" s="7" customFormat="1" ht="17.25" customHeight="1" x14ac:dyDescent="0.2">
      <c r="A27" s="13" t="s">
        <v>31</v>
      </c>
      <c r="B27" s="13"/>
      <c r="C27" s="14"/>
      <c r="D27" s="14"/>
      <c r="E27" s="14"/>
      <c r="F27" s="14"/>
      <c r="G27" s="15">
        <f>G16-0.25%</f>
        <v>1.7000000000000001E-2</v>
      </c>
    </row>
    <row r="28" spans="1:7" s="7" customFormat="1" ht="17.25" customHeight="1" x14ac:dyDescent="0.2">
      <c r="A28" s="16" t="s">
        <v>36</v>
      </c>
      <c r="B28" s="16"/>
      <c r="G28" s="8">
        <f>G16-0.6%</f>
        <v>1.35E-2</v>
      </c>
    </row>
    <row r="29" spans="1:7" s="7" customFormat="1" ht="17.25" customHeight="1" x14ac:dyDescent="0.2">
      <c r="A29" s="13" t="s">
        <v>37</v>
      </c>
      <c r="B29" s="13"/>
      <c r="C29" s="14"/>
      <c r="D29" s="14"/>
      <c r="E29" s="14"/>
      <c r="F29" s="14"/>
      <c r="G29" s="15">
        <f>G16-0.85%</f>
        <v>1.0999999999999999E-2</v>
      </c>
    </row>
    <row r="30" spans="1:7" s="7" customFormat="1" ht="17.25" customHeight="1" x14ac:dyDescent="0.2">
      <c r="A30" s="16" t="s">
        <v>38</v>
      </c>
      <c r="B30" s="16"/>
      <c r="G30" s="8">
        <f>G16-1.1%</f>
        <v>8.4999999999999989E-3</v>
      </c>
    </row>
    <row r="31" spans="1:7" s="7" customFormat="1" ht="17.25" customHeight="1" x14ac:dyDescent="0.2">
      <c r="A31" s="10" t="s">
        <v>32</v>
      </c>
      <c r="B31" s="10"/>
      <c r="C31" s="11"/>
      <c r="D31" s="11"/>
      <c r="E31" s="11"/>
      <c r="F31" s="11"/>
      <c r="G31" s="12">
        <f>G16-0.4%</f>
        <v>1.55E-2</v>
      </c>
    </row>
    <row r="32" spans="1:7" s="7" customFormat="1" ht="17.25" customHeight="1" x14ac:dyDescent="0.2">
      <c r="A32" s="9" t="s">
        <v>54</v>
      </c>
      <c r="B32" s="9"/>
      <c r="C32" s="9"/>
      <c r="D32" s="9"/>
      <c r="E32" s="9"/>
      <c r="F32" s="9"/>
      <c r="G32" s="9" t="s">
        <v>57</v>
      </c>
    </row>
    <row r="33" spans="1:9" s="7" customFormat="1" ht="17.25" customHeight="1" x14ac:dyDescent="0.2">
      <c r="A33" s="9" t="s">
        <v>42</v>
      </c>
      <c r="B33" s="9"/>
      <c r="C33" s="9"/>
      <c r="D33" s="9"/>
      <c r="E33" s="9"/>
      <c r="F33" s="9"/>
      <c r="G33" s="42">
        <v>14</v>
      </c>
    </row>
    <row r="34" spans="1:9" s="7" customFormat="1" ht="17.25" customHeight="1" x14ac:dyDescent="0.2">
      <c r="A34" s="9" t="s">
        <v>3</v>
      </c>
      <c r="B34" s="9"/>
      <c r="C34" s="9"/>
      <c r="D34" s="9"/>
      <c r="E34" s="9"/>
      <c r="F34" s="9"/>
      <c r="G34" s="55">
        <v>5477</v>
      </c>
    </row>
    <row r="35" spans="1:9" s="7" customFormat="1" ht="17.25" customHeight="1" x14ac:dyDescent="0.2">
      <c r="A35" s="9" t="s">
        <v>4</v>
      </c>
      <c r="B35" s="9"/>
      <c r="C35" s="9"/>
      <c r="D35" s="9"/>
      <c r="E35" s="9"/>
      <c r="F35" s="9"/>
      <c r="G35" s="54">
        <v>1.026</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44</v>
      </c>
      <c r="C40" s="21" t="s">
        <v>45</v>
      </c>
      <c r="E40" s="20" t="s">
        <v>11</v>
      </c>
      <c r="F40" s="22"/>
      <c r="G40" s="22"/>
      <c r="H40" s="22"/>
      <c r="I40" s="48">
        <v>0.5595</v>
      </c>
    </row>
    <row r="41" spans="1:9" s="4" customFormat="1" ht="17.25" customHeight="1" x14ac:dyDescent="0.2">
      <c r="A41" s="23" t="s">
        <v>47</v>
      </c>
      <c r="B41" s="24" t="s">
        <v>46</v>
      </c>
      <c r="C41" s="24" t="s">
        <v>45</v>
      </c>
      <c r="E41" s="6" t="s">
        <v>12</v>
      </c>
      <c r="I41" s="49">
        <v>2.1000000000000001E-2</v>
      </c>
    </row>
    <row r="42" spans="1:9" s="4" customFormat="1" ht="17.25" customHeight="1" x14ac:dyDescent="0.2">
      <c r="A42" s="20" t="s">
        <v>48</v>
      </c>
      <c r="B42" s="21" t="s">
        <v>49</v>
      </c>
      <c r="C42" s="21" t="s">
        <v>45</v>
      </c>
      <c r="E42" s="20" t="s">
        <v>13</v>
      </c>
      <c r="F42" s="22"/>
      <c r="G42" s="22"/>
      <c r="H42" s="22"/>
      <c r="I42" s="48">
        <v>0.16170000000000001</v>
      </c>
    </row>
    <row r="43" spans="1:9" s="4" customFormat="1" ht="17.25" customHeight="1" thickBot="1" x14ac:dyDescent="0.25">
      <c r="A43" s="23" t="s">
        <v>50</v>
      </c>
      <c r="B43" s="24" t="s">
        <v>49</v>
      </c>
      <c r="C43" s="24" t="s">
        <v>51</v>
      </c>
      <c r="E43" s="34" t="s">
        <v>14</v>
      </c>
      <c r="F43" s="26"/>
      <c r="G43" s="26"/>
      <c r="H43" s="26"/>
      <c r="I43" s="50">
        <v>0.25790000000000002</v>
      </c>
    </row>
    <row r="44" spans="1:9" s="4" customFormat="1" ht="17.25" customHeight="1" thickBot="1" x14ac:dyDescent="0.25">
      <c r="A44" s="32" t="s">
        <v>52</v>
      </c>
      <c r="B44" s="33" t="s">
        <v>44</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0.13400000000000001</v>
      </c>
    </row>
    <row r="49" spans="1:9" s="4" customFormat="1" ht="17.25" customHeight="1" x14ac:dyDescent="0.2">
      <c r="A49" s="7" t="s">
        <v>18</v>
      </c>
      <c r="D49" s="49">
        <v>3.7999999999999999E-2</v>
      </c>
    </row>
    <row r="50" spans="1:9" s="4" customFormat="1" ht="17.25" customHeight="1" x14ac:dyDescent="0.2">
      <c r="A50" s="14" t="s">
        <v>53</v>
      </c>
      <c r="B50" s="22"/>
      <c r="C50" s="22"/>
      <c r="D50" s="48">
        <v>0.1789</v>
      </c>
    </row>
    <row r="51" spans="1:9" s="4" customFormat="1" ht="17.25" customHeight="1" x14ac:dyDescent="0.2">
      <c r="A51" s="7" t="s">
        <v>19</v>
      </c>
      <c r="D51" s="49">
        <v>0.26079999999999998</v>
      </c>
    </row>
    <row r="52" spans="1:9" s="4" customFormat="1" ht="17.25" customHeight="1" x14ac:dyDescent="0.2">
      <c r="A52" s="14" t="s">
        <v>20</v>
      </c>
      <c r="B52" s="22"/>
      <c r="C52" s="22"/>
      <c r="D52" s="48">
        <v>5.2400000000000002E-2</v>
      </c>
    </row>
    <row r="53" spans="1:9" s="4" customFormat="1" ht="17.25" customHeight="1" x14ac:dyDescent="0.2">
      <c r="A53" s="7" t="s">
        <v>12</v>
      </c>
      <c r="D53" s="49">
        <v>2.0500000000000001E-2</v>
      </c>
    </row>
    <row r="54" spans="1:9" s="4" customFormat="1" ht="17.25" customHeight="1" x14ac:dyDescent="0.2">
      <c r="A54" s="14" t="s">
        <v>21</v>
      </c>
      <c r="B54" s="22"/>
      <c r="C54" s="22"/>
      <c r="D54" s="48">
        <v>7.7000000000000002E-3</v>
      </c>
    </row>
    <row r="55" spans="1:9" s="4" customFormat="1" ht="17.25" customHeight="1" thickBot="1" x14ac:dyDescent="0.25">
      <c r="A55" s="39" t="s">
        <v>14</v>
      </c>
      <c r="B55" s="26"/>
      <c r="C55" s="26"/>
      <c r="D55" s="50">
        <v>0.30769999999999997</v>
      </c>
    </row>
    <row r="56" spans="1:9" s="5" customFormat="1" ht="12" x14ac:dyDescent="0.2">
      <c r="A56" s="38"/>
      <c r="B56" s="38"/>
      <c r="C56" s="38"/>
      <c r="D56" s="38"/>
      <c r="E56" s="38"/>
      <c r="F56" s="38"/>
      <c r="G56" s="38"/>
      <c r="H56" s="38"/>
      <c r="I56" s="38"/>
    </row>
    <row r="57" spans="1:9" s="27" customFormat="1" ht="175.5" customHeight="1" x14ac:dyDescent="0.2">
      <c r="A57" s="149" t="s">
        <v>40</v>
      </c>
      <c r="B57" s="149"/>
      <c r="C57" s="149"/>
      <c r="D57" s="149"/>
      <c r="E57" s="149"/>
      <c r="F57" s="149"/>
      <c r="G57" s="149"/>
      <c r="H57" s="149"/>
      <c r="I57" s="149"/>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149"/>
      <c r="B63" s="149"/>
      <c r="C63" s="149"/>
      <c r="D63" s="149"/>
      <c r="E63" s="149"/>
      <c r="F63" s="149"/>
      <c r="G63" s="149"/>
      <c r="H63" s="149"/>
      <c r="I63" s="149"/>
    </row>
    <row r="64" spans="1:9" s="2" customFormat="1" ht="11.25" x14ac:dyDescent="0.2"/>
    <row r="65" spans="1:1" s="2" customFormat="1" ht="11.25" x14ac:dyDescent="0.2"/>
    <row r="66" spans="1:1" s="2" customFormat="1" ht="16.5" x14ac:dyDescent="0.2">
      <c r="A66" s="43"/>
    </row>
  </sheetData>
  <sheetProtection password="8486" sheet="1" objects="1" scenarios="1"/>
  <mergeCells count="3">
    <mergeCell ref="B2:E7"/>
    <mergeCell ref="A57:I57"/>
    <mergeCell ref="A63:I63"/>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54"/>
  <dimension ref="A1:I66"/>
  <sheetViews>
    <sheetView showGridLines="0" topLeftCell="A22" zoomScaleNormal="100" workbookViewId="0">
      <selection activeCell="G11" sqref="G11"/>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6384" width="9.140625" style="1"/>
  </cols>
  <sheetData>
    <row r="1" spans="1:7" s="4" customFormat="1" ht="12" x14ac:dyDescent="0.2">
      <c r="A1" s="28"/>
    </row>
    <row r="2" spans="1:7" s="5" customFormat="1" ht="12" customHeight="1" x14ac:dyDescent="0.2">
      <c r="A2" s="29"/>
      <c r="B2" s="145" t="s">
        <v>39</v>
      </c>
      <c r="C2" s="146"/>
      <c r="D2" s="146"/>
      <c r="E2" s="146"/>
      <c r="F2" s="30"/>
    </row>
    <row r="3" spans="1:7" s="5" customFormat="1" ht="12" customHeight="1" x14ac:dyDescent="0.2">
      <c r="A3" s="29"/>
      <c r="B3" s="145"/>
      <c r="C3" s="146"/>
      <c r="D3" s="146"/>
      <c r="E3" s="146"/>
      <c r="F3" s="30"/>
    </row>
    <row r="4" spans="1:7" s="5" customFormat="1" ht="12" customHeight="1" x14ac:dyDescent="0.2">
      <c r="A4" s="29"/>
      <c r="B4" s="145"/>
      <c r="C4" s="146"/>
      <c r="D4" s="146"/>
      <c r="E4" s="146"/>
      <c r="F4" s="30"/>
    </row>
    <row r="5" spans="1:7" s="5" customFormat="1" ht="12" customHeight="1" x14ac:dyDescent="0.2">
      <c r="A5" s="29"/>
      <c r="B5" s="145"/>
      <c r="C5" s="146"/>
      <c r="D5" s="146"/>
      <c r="E5" s="146"/>
      <c r="F5" s="30"/>
    </row>
    <row r="6" spans="1:7" s="5" customFormat="1" ht="12" customHeight="1" x14ac:dyDescent="0.2">
      <c r="A6" s="29"/>
      <c r="B6" s="145"/>
      <c r="C6" s="146"/>
      <c r="D6" s="146"/>
      <c r="E6" s="146"/>
      <c r="F6" s="30"/>
    </row>
    <row r="7" spans="1:7" s="5" customFormat="1" ht="12" customHeight="1" x14ac:dyDescent="0.2">
      <c r="A7" s="29"/>
      <c r="B7" s="145"/>
      <c r="C7" s="146"/>
      <c r="D7" s="146"/>
      <c r="E7" s="146"/>
      <c r="F7" s="30"/>
    </row>
    <row r="8" spans="1:7" s="5" customFormat="1" ht="12" customHeight="1" x14ac:dyDescent="0.2">
      <c r="A8" s="29"/>
      <c r="C8" s="30"/>
      <c r="D8" s="30"/>
      <c r="E8" s="30"/>
      <c r="F8" s="30"/>
    </row>
    <row r="9" spans="1:7" s="5" customFormat="1" ht="12" customHeight="1" x14ac:dyDescent="0.2">
      <c r="C9" s="30"/>
      <c r="D9" s="30"/>
      <c r="E9" s="30"/>
      <c r="F9" s="30"/>
    </row>
    <row r="10" spans="1:7" s="4" customFormat="1" ht="17.25" customHeight="1" x14ac:dyDescent="0.2">
      <c r="A10" s="25" t="s">
        <v>0</v>
      </c>
      <c r="B10" s="40" t="e">
        <f>#REF!</f>
        <v>#REF!</v>
      </c>
      <c r="C10" s="30"/>
      <c r="D10" s="30"/>
      <c r="E10" s="30"/>
      <c r="F10" s="30"/>
    </row>
    <row r="11" spans="1:7" s="5" customFormat="1" ht="12" x14ac:dyDescent="0.2"/>
    <row r="12" spans="1:7" s="4" customFormat="1" ht="17.25" customHeight="1" x14ac:dyDescent="0.2">
      <c r="A12" s="35" t="s">
        <v>1</v>
      </c>
      <c r="B12" s="36"/>
      <c r="C12" s="36"/>
      <c r="D12" s="36"/>
    </row>
    <row r="13" spans="1:7" s="4" customFormat="1" ht="17.25" customHeight="1" thickBot="1" x14ac:dyDescent="0.25">
      <c r="A13" s="39" t="s">
        <v>41</v>
      </c>
      <c r="B13" s="41"/>
      <c r="C13" s="41"/>
      <c r="D13" s="44">
        <v>30354960499</v>
      </c>
    </row>
    <row r="14" spans="1:7" s="5" customFormat="1" ht="12" x14ac:dyDescent="0.2"/>
    <row r="15" spans="1:7" s="4" customFormat="1" ht="16.5" customHeight="1" x14ac:dyDescent="0.2">
      <c r="A15" s="35" t="s">
        <v>2</v>
      </c>
      <c r="B15" s="36"/>
      <c r="C15" s="36"/>
      <c r="D15" s="36"/>
      <c r="E15" s="36"/>
      <c r="F15" s="36"/>
      <c r="G15" s="36"/>
    </row>
    <row r="16" spans="1:7" s="7" customFormat="1" ht="17.25" customHeight="1" x14ac:dyDescent="0.2">
      <c r="A16" s="7" t="s">
        <v>23</v>
      </c>
      <c r="G16" s="52">
        <v>1.9300000000000001E-2</v>
      </c>
    </row>
    <row r="17" spans="1:7" s="7" customFormat="1" ht="17.25" customHeight="1" x14ac:dyDescent="0.2">
      <c r="A17" s="13" t="s">
        <v>22</v>
      </c>
      <c r="B17" s="13"/>
      <c r="C17" s="14"/>
      <c r="D17" s="14"/>
      <c r="E17" s="14"/>
      <c r="F17" s="14"/>
      <c r="G17" s="15">
        <f>G16-0.3%</f>
        <v>1.6300000000000002E-2</v>
      </c>
    </row>
    <row r="18" spans="1:7" s="7" customFormat="1" ht="17.25" customHeight="1" x14ac:dyDescent="0.2">
      <c r="A18" s="16" t="s">
        <v>25</v>
      </c>
      <c r="B18" s="16"/>
      <c r="G18" s="8">
        <f>G16-0.2%</f>
        <v>1.7300000000000003E-2</v>
      </c>
    </row>
    <row r="19" spans="1:7" s="7" customFormat="1" ht="17.25" customHeight="1" x14ac:dyDescent="0.2">
      <c r="A19" s="13" t="s">
        <v>26</v>
      </c>
      <c r="B19" s="13"/>
      <c r="C19" s="14"/>
      <c r="D19" s="14"/>
      <c r="E19" s="14"/>
      <c r="F19" s="14"/>
      <c r="G19" s="15">
        <f>G16-0.5%</f>
        <v>1.43E-2</v>
      </c>
    </row>
    <row r="20" spans="1:7" s="7" customFormat="1" ht="17.25" customHeight="1" x14ac:dyDescent="0.2">
      <c r="A20" s="16" t="s">
        <v>27</v>
      </c>
      <c r="B20" s="16"/>
      <c r="G20" s="8">
        <f>G16-0.85%</f>
        <v>1.0800000000000001E-2</v>
      </c>
    </row>
    <row r="21" spans="1:7" s="7" customFormat="1" ht="17.25" customHeight="1" x14ac:dyDescent="0.2">
      <c r="A21" s="13" t="s">
        <v>34</v>
      </c>
      <c r="B21" s="13"/>
      <c r="C21" s="14"/>
      <c r="D21" s="14"/>
      <c r="E21" s="14"/>
      <c r="F21" s="14"/>
      <c r="G21" s="15">
        <f>G16-0.6%</f>
        <v>1.3300000000000001E-2</v>
      </c>
    </row>
    <row r="22" spans="1:7" s="7" customFormat="1" ht="17.25" customHeight="1" x14ac:dyDescent="0.2">
      <c r="A22" s="16" t="s">
        <v>33</v>
      </c>
      <c r="B22" s="16"/>
      <c r="G22" s="8">
        <f>G16-0.8%</f>
        <v>1.1300000000000001E-2</v>
      </c>
    </row>
    <row r="23" spans="1:7" s="7" customFormat="1" ht="17.25" customHeight="1" x14ac:dyDescent="0.2">
      <c r="A23" s="13" t="s">
        <v>28</v>
      </c>
      <c r="B23" s="13"/>
      <c r="C23" s="14"/>
      <c r="D23" s="14"/>
      <c r="E23" s="14"/>
      <c r="F23" s="14"/>
      <c r="G23" s="15">
        <f>G16-0.55%</f>
        <v>1.38E-2</v>
      </c>
    </row>
    <row r="24" spans="1:7" s="7" customFormat="1" ht="17.25" customHeight="1" x14ac:dyDescent="0.2">
      <c r="A24" s="16" t="s">
        <v>29</v>
      </c>
      <c r="B24" s="16"/>
      <c r="G24" s="8">
        <f>G16-1.1%</f>
        <v>8.3000000000000001E-3</v>
      </c>
    </row>
    <row r="25" spans="1:7" s="7" customFormat="1" ht="17.25" customHeight="1" x14ac:dyDescent="0.2">
      <c r="A25" s="13" t="s">
        <v>35</v>
      </c>
      <c r="B25" s="13"/>
      <c r="C25" s="14"/>
      <c r="D25" s="14"/>
      <c r="E25" s="14"/>
      <c r="F25" s="14"/>
      <c r="G25" s="15">
        <f>G16-0.45%</f>
        <v>1.4800000000000001E-2</v>
      </c>
    </row>
    <row r="26" spans="1:7" s="7" customFormat="1" ht="17.25" customHeight="1" x14ac:dyDescent="0.2">
      <c r="A26" s="16" t="s">
        <v>30</v>
      </c>
      <c r="B26" s="16"/>
      <c r="G26" s="8">
        <f>G16-1.2%</f>
        <v>7.3000000000000009E-3</v>
      </c>
    </row>
    <row r="27" spans="1:7" s="7" customFormat="1" ht="17.25" customHeight="1" x14ac:dyDescent="0.2">
      <c r="A27" s="13" t="s">
        <v>31</v>
      </c>
      <c r="B27" s="13"/>
      <c r="C27" s="14"/>
      <c r="D27" s="14"/>
      <c r="E27" s="14"/>
      <c r="F27" s="14"/>
      <c r="G27" s="15">
        <f>G16-0.25%</f>
        <v>1.6800000000000002E-2</v>
      </c>
    </row>
    <row r="28" spans="1:7" s="7" customFormat="1" ht="17.25" customHeight="1" x14ac:dyDescent="0.2">
      <c r="A28" s="16" t="s">
        <v>36</v>
      </c>
      <c r="B28" s="16"/>
      <c r="G28" s="8">
        <f>G16-0.6%</f>
        <v>1.3300000000000001E-2</v>
      </c>
    </row>
    <row r="29" spans="1:7" s="7" customFormat="1" ht="17.25" customHeight="1" x14ac:dyDescent="0.2">
      <c r="A29" s="13" t="s">
        <v>37</v>
      </c>
      <c r="B29" s="13"/>
      <c r="C29" s="14"/>
      <c r="D29" s="14"/>
      <c r="E29" s="14"/>
      <c r="F29" s="14"/>
      <c r="G29" s="15">
        <f>G16-0.85%</f>
        <v>1.0800000000000001E-2</v>
      </c>
    </row>
    <row r="30" spans="1:7" s="7" customFormat="1" ht="17.25" customHeight="1" x14ac:dyDescent="0.2">
      <c r="A30" s="16" t="s">
        <v>38</v>
      </c>
      <c r="B30" s="16"/>
      <c r="G30" s="8">
        <f>G16-1.1%</f>
        <v>8.3000000000000001E-3</v>
      </c>
    </row>
    <row r="31" spans="1:7" s="7" customFormat="1" ht="17.25" customHeight="1" x14ac:dyDescent="0.2">
      <c r="A31" s="10" t="s">
        <v>32</v>
      </c>
      <c r="B31" s="10"/>
      <c r="C31" s="11"/>
      <c r="D31" s="11"/>
      <c r="E31" s="11"/>
      <c r="F31" s="11"/>
      <c r="G31" s="12">
        <f>G16-0.4%</f>
        <v>1.5300000000000001E-2</v>
      </c>
    </row>
    <row r="32" spans="1:7" s="7" customFormat="1" ht="17.25" customHeight="1" x14ac:dyDescent="0.2">
      <c r="A32" s="9" t="s">
        <v>54</v>
      </c>
      <c r="B32" s="9"/>
      <c r="C32" s="9"/>
      <c r="D32" s="9"/>
      <c r="E32" s="9"/>
      <c r="F32" s="9"/>
      <c r="G32" s="42" t="s">
        <v>56</v>
      </c>
    </row>
    <row r="33" spans="1:9" s="7" customFormat="1" ht="17.25" customHeight="1" x14ac:dyDescent="0.2">
      <c r="A33" s="9" t="s">
        <v>42</v>
      </c>
      <c r="B33" s="9"/>
      <c r="C33" s="9"/>
      <c r="D33" s="9"/>
      <c r="E33" s="9"/>
      <c r="F33" s="9"/>
      <c r="G33" s="42">
        <v>15</v>
      </c>
    </row>
    <row r="34" spans="1:9" s="7" customFormat="1" ht="17.25" customHeight="1" x14ac:dyDescent="0.2">
      <c r="A34" s="9" t="s">
        <v>3</v>
      </c>
      <c r="B34" s="9"/>
      <c r="C34" s="9"/>
      <c r="D34" s="9"/>
      <c r="E34" s="9"/>
      <c r="F34" s="9"/>
      <c r="G34" s="45">
        <v>5460</v>
      </c>
    </row>
    <row r="35" spans="1:9" s="7" customFormat="1" ht="17.25" customHeight="1" x14ac:dyDescent="0.2">
      <c r="A35" s="9" t="s">
        <v>4</v>
      </c>
      <c r="B35" s="9"/>
      <c r="C35" s="9"/>
      <c r="D35" s="9"/>
      <c r="E35" s="9"/>
      <c r="F35" s="9"/>
      <c r="G35" s="46">
        <v>1.0266999999999999</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44</v>
      </c>
      <c r="C40" s="21" t="s">
        <v>45</v>
      </c>
      <c r="E40" s="20" t="s">
        <v>11</v>
      </c>
      <c r="F40" s="22"/>
      <c r="G40" s="22"/>
      <c r="H40" s="22"/>
      <c r="I40" s="48">
        <v>0.56369999999999998</v>
      </c>
    </row>
    <row r="41" spans="1:9" s="4" customFormat="1" ht="17.25" customHeight="1" x14ac:dyDescent="0.2">
      <c r="A41" s="23" t="s">
        <v>47</v>
      </c>
      <c r="B41" s="24" t="s">
        <v>46</v>
      </c>
      <c r="C41" s="24" t="s">
        <v>45</v>
      </c>
      <c r="E41" s="6" t="s">
        <v>12</v>
      </c>
      <c r="I41" s="49">
        <v>2.1000000000000001E-2</v>
      </c>
    </row>
    <row r="42" spans="1:9" s="4" customFormat="1" ht="17.25" customHeight="1" x14ac:dyDescent="0.2">
      <c r="A42" s="20" t="s">
        <v>48</v>
      </c>
      <c r="B42" s="21" t="s">
        <v>49</v>
      </c>
      <c r="C42" s="21" t="s">
        <v>45</v>
      </c>
      <c r="E42" s="20" t="s">
        <v>13</v>
      </c>
      <c r="F42" s="22"/>
      <c r="G42" s="22"/>
      <c r="H42" s="22"/>
      <c r="I42" s="48">
        <v>0.16139999999999999</v>
      </c>
    </row>
    <row r="43" spans="1:9" s="4" customFormat="1" ht="17.25" customHeight="1" thickBot="1" x14ac:dyDescent="0.25">
      <c r="A43" s="23" t="s">
        <v>50</v>
      </c>
      <c r="B43" s="24" t="s">
        <v>49</v>
      </c>
      <c r="C43" s="24" t="s">
        <v>51</v>
      </c>
      <c r="E43" s="34" t="s">
        <v>14</v>
      </c>
      <c r="F43" s="26"/>
      <c r="G43" s="26"/>
      <c r="H43" s="26"/>
      <c r="I43" s="50">
        <v>0.25409999999999999</v>
      </c>
    </row>
    <row r="44" spans="1:9" s="4" customFormat="1" ht="17.25" customHeight="1" thickBot="1" x14ac:dyDescent="0.25">
      <c r="A44" s="32" t="s">
        <v>52</v>
      </c>
      <c r="B44" s="33" t="s">
        <v>44</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0.129</v>
      </c>
    </row>
    <row r="49" spans="1:9" s="4" customFormat="1" ht="17.25" customHeight="1" x14ac:dyDescent="0.2">
      <c r="A49" s="7" t="s">
        <v>18</v>
      </c>
      <c r="D49" s="49">
        <v>3.6999999999999998E-2</v>
      </c>
    </row>
    <row r="50" spans="1:9" s="4" customFormat="1" ht="17.25" customHeight="1" x14ac:dyDescent="0.2">
      <c r="A50" s="14" t="s">
        <v>53</v>
      </c>
      <c r="B50" s="22"/>
      <c r="C50" s="22"/>
      <c r="D50" s="48">
        <v>0.18</v>
      </c>
    </row>
    <row r="51" spans="1:9" s="4" customFormat="1" ht="17.25" customHeight="1" x14ac:dyDescent="0.2">
      <c r="A51" s="7" t="s">
        <v>19</v>
      </c>
      <c r="D51" s="49">
        <v>0.26900000000000002</v>
      </c>
    </row>
    <row r="52" spans="1:9" s="4" customFormat="1" ht="17.25" customHeight="1" x14ac:dyDescent="0.2">
      <c r="A52" s="14" t="s">
        <v>20</v>
      </c>
      <c r="B52" s="22"/>
      <c r="C52" s="22"/>
      <c r="D52" s="48">
        <v>5.1999999999999998E-2</v>
      </c>
    </row>
    <row r="53" spans="1:9" s="4" customFormat="1" ht="17.25" customHeight="1" x14ac:dyDescent="0.2">
      <c r="A53" s="7" t="s">
        <v>12</v>
      </c>
      <c r="D53" s="49">
        <v>0.02</v>
      </c>
    </row>
    <row r="54" spans="1:9" s="4" customFormat="1" ht="17.25" customHeight="1" x14ac:dyDescent="0.2">
      <c r="A54" s="14" t="s">
        <v>21</v>
      </c>
      <c r="B54" s="22"/>
      <c r="C54" s="22"/>
      <c r="D54" s="48">
        <v>8.9999999999999993E-3</v>
      </c>
    </row>
    <row r="55" spans="1:9" s="4" customFormat="1" ht="17.25" customHeight="1" thickBot="1" x14ac:dyDescent="0.25">
      <c r="A55" s="39" t="s">
        <v>14</v>
      </c>
      <c r="B55" s="26"/>
      <c r="C55" s="26"/>
      <c r="D55" s="50">
        <v>0.30399999999999999</v>
      </c>
    </row>
    <row r="56" spans="1:9" s="5" customFormat="1" ht="12" x14ac:dyDescent="0.2">
      <c r="A56" s="38"/>
      <c r="B56" s="38"/>
      <c r="C56" s="38"/>
      <c r="D56" s="38"/>
      <c r="E56" s="38"/>
      <c r="F56" s="38"/>
      <c r="G56" s="38"/>
      <c r="H56" s="38"/>
      <c r="I56" s="38"/>
    </row>
    <row r="57" spans="1:9" s="27" customFormat="1" ht="175.5" customHeight="1" x14ac:dyDescent="0.2">
      <c r="A57" s="149" t="s">
        <v>40</v>
      </c>
      <c r="B57" s="149"/>
      <c r="C57" s="149"/>
      <c r="D57" s="149"/>
      <c r="E57" s="149"/>
      <c r="F57" s="149"/>
      <c r="G57" s="149"/>
      <c r="H57" s="149"/>
      <c r="I57" s="149"/>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149"/>
      <c r="B63" s="149"/>
      <c r="C63" s="149"/>
      <c r="D63" s="149"/>
      <c r="E63" s="149"/>
      <c r="F63" s="149"/>
      <c r="G63" s="149"/>
      <c r="H63" s="149"/>
      <c r="I63" s="149"/>
    </row>
    <row r="64" spans="1:9" s="2" customFormat="1" ht="11.25" x14ac:dyDescent="0.2"/>
    <row r="65" spans="1:1" s="2" customFormat="1" ht="11.25" x14ac:dyDescent="0.2"/>
    <row r="66" spans="1:1" s="2" customFormat="1" ht="16.5" x14ac:dyDescent="0.2">
      <c r="A66" s="43"/>
    </row>
  </sheetData>
  <sheetProtection password="8486" sheet="1" objects="1" scenarios="1"/>
  <mergeCells count="3">
    <mergeCell ref="B2:E7"/>
    <mergeCell ref="A57:I57"/>
    <mergeCell ref="A63:I63"/>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55"/>
  <dimension ref="A1:I66"/>
  <sheetViews>
    <sheetView showGridLines="0" topLeftCell="A49" zoomScaleNormal="100" workbookViewId="0">
      <selection activeCell="J23" sqref="J23"/>
    </sheetView>
  </sheetViews>
  <sheetFormatPr defaultColWidth="9.140625" defaultRowHeight="12.75" x14ac:dyDescent="0.2"/>
  <cols>
    <col min="1" max="1" width="25.28515625" style="1" customWidth="1"/>
    <col min="2" max="2" width="14.140625" style="1" bestFit="1" customWidth="1"/>
    <col min="3" max="3" width="6.5703125" style="1" customWidth="1"/>
    <col min="4" max="4" width="14.85546875" style="1" customWidth="1"/>
    <col min="5" max="5" width="8.7109375" style="1" customWidth="1"/>
    <col min="6" max="6" width="9.28515625" style="1" customWidth="1"/>
    <col min="7" max="7" width="11.140625" style="1" customWidth="1"/>
    <col min="8" max="8" width="5.140625" style="1" customWidth="1"/>
    <col min="9" max="9" width="8.7109375" style="1" customWidth="1"/>
    <col min="10" max="16384" width="9.140625" style="1"/>
  </cols>
  <sheetData>
    <row r="1" spans="1:7" s="4" customFormat="1" ht="12" x14ac:dyDescent="0.2">
      <c r="A1" s="28"/>
    </row>
    <row r="2" spans="1:7" s="5" customFormat="1" ht="12" customHeight="1" x14ac:dyDescent="0.2">
      <c r="A2" s="29"/>
      <c r="B2" s="145" t="s">
        <v>39</v>
      </c>
      <c r="C2" s="146"/>
      <c r="D2" s="146"/>
      <c r="E2" s="146"/>
      <c r="F2" s="30"/>
    </row>
    <row r="3" spans="1:7" s="5" customFormat="1" ht="12" customHeight="1" x14ac:dyDescent="0.2">
      <c r="A3" s="29"/>
      <c r="B3" s="145"/>
      <c r="C3" s="146"/>
      <c r="D3" s="146"/>
      <c r="E3" s="146"/>
      <c r="F3" s="30"/>
    </row>
    <row r="4" spans="1:7" s="5" customFormat="1" ht="12" customHeight="1" x14ac:dyDescent="0.2">
      <c r="A4" s="29"/>
      <c r="B4" s="145"/>
      <c r="C4" s="146"/>
      <c r="D4" s="146"/>
      <c r="E4" s="146"/>
      <c r="F4" s="30"/>
    </row>
    <row r="5" spans="1:7" s="5" customFormat="1" ht="12" customHeight="1" x14ac:dyDescent="0.2">
      <c r="A5" s="29"/>
      <c r="B5" s="145"/>
      <c r="C5" s="146"/>
      <c r="D5" s="146"/>
      <c r="E5" s="146"/>
      <c r="F5" s="30"/>
    </row>
    <row r="6" spans="1:7" s="5" customFormat="1" ht="12" customHeight="1" x14ac:dyDescent="0.2">
      <c r="A6" s="29"/>
      <c r="B6" s="145"/>
      <c r="C6" s="146"/>
      <c r="D6" s="146"/>
      <c r="E6" s="146"/>
      <c r="F6" s="30"/>
    </row>
    <row r="7" spans="1:7" s="5" customFormat="1" ht="12" customHeight="1" x14ac:dyDescent="0.2">
      <c r="A7" s="29"/>
      <c r="B7" s="145"/>
      <c r="C7" s="146"/>
      <c r="D7" s="146"/>
      <c r="E7" s="146"/>
      <c r="F7" s="30"/>
    </row>
    <row r="8" spans="1:7" s="5" customFormat="1" ht="12" customHeight="1" x14ac:dyDescent="0.2">
      <c r="A8" s="29"/>
      <c r="C8" s="30"/>
      <c r="D8" s="30"/>
      <c r="E8" s="30"/>
      <c r="F8" s="30"/>
    </row>
    <row r="9" spans="1:7" s="5" customFormat="1" ht="12" customHeight="1" x14ac:dyDescent="0.2">
      <c r="C9" s="30"/>
      <c r="D9" s="30"/>
      <c r="E9" s="30"/>
      <c r="F9" s="30"/>
    </row>
    <row r="10" spans="1:7" s="4" customFormat="1" ht="17.25" customHeight="1" x14ac:dyDescent="0.2">
      <c r="A10" s="25" t="s">
        <v>0</v>
      </c>
      <c r="B10" s="40" t="e">
        <f>#REF!</f>
        <v>#REF!</v>
      </c>
      <c r="C10" s="30"/>
      <c r="D10" s="30"/>
      <c r="E10" s="30"/>
      <c r="F10" s="30"/>
    </row>
    <row r="11" spans="1:7" s="5" customFormat="1" ht="12" x14ac:dyDescent="0.2"/>
    <row r="12" spans="1:7" s="4" customFormat="1" ht="17.25" customHeight="1" x14ac:dyDescent="0.2">
      <c r="A12" s="35" t="s">
        <v>1</v>
      </c>
      <c r="B12" s="36"/>
      <c r="C12" s="36"/>
      <c r="D12" s="36"/>
    </row>
    <row r="13" spans="1:7" s="4" customFormat="1" ht="17.25" customHeight="1" thickBot="1" x14ac:dyDescent="0.25">
      <c r="A13" s="39" t="s">
        <v>41</v>
      </c>
      <c r="B13" s="41"/>
      <c r="C13" s="41"/>
      <c r="D13" s="44">
        <v>30323474633</v>
      </c>
    </row>
    <row r="14" spans="1:7" s="5" customFormat="1" ht="12" x14ac:dyDescent="0.2"/>
    <row r="15" spans="1:7" s="4" customFormat="1" ht="16.5" customHeight="1" x14ac:dyDescent="0.2">
      <c r="A15" s="35" t="s">
        <v>2</v>
      </c>
      <c r="B15" s="36"/>
      <c r="C15" s="36"/>
      <c r="D15" s="36"/>
      <c r="E15" s="36"/>
      <c r="F15" s="36"/>
      <c r="G15" s="36"/>
    </row>
    <row r="16" spans="1:7" s="7" customFormat="1" ht="17.25" customHeight="1" x14ac:dyDescent="0.2">
      <c r="A16" s="7" t="s">
        <v>23</v>
      </c>
      <c r="G16" s="52">
        <v>1.9199999999999998E-2</v>
      </c>
    </row>
    <row r="17" spans="1:7" s="7" customFormat="1" ht="17.25" customHeight="1" x14ac:dyDescent="0.2">
      <c r="A17" s="13" t="s">
        <v>22</v>
      </c>
      <c r="B17" s="13"/>
      <c r="C17" s="14"/>
      <c r="D17" s="14"/>
      <c r="E17" s="14"/>
      <c r="F17" s="14"/>
      <c r="G17" s="15">
        <f>G16-0.3%</f>
        <v>1.6199999999999999E-2</v>
      </c>
    </row>
    <row r="18" spans="1:7" s="7" customFormat="1" ht="17.25" customHeight="1" x14ac:dyDescent="0.2">
      <c r="A18" s="16" t="s">
        <v>25</v>
      </c>
      <c r="B18" s="16"/>
      <c r="G18" s="8">
        <f>G16-0.2%</f>
        <v>1.72E-2</v>
      </c>
    </row>
    <row r="19" spans="1:7" s="7" customFormat="1" ht="17.25" customHeight="1" x14ac:dyDescent="0.2">
      <c r="A19" s="13" t="s">
        <v>26</v>
      </c>
      <c r="B19" s="13"/>
      <c r="C19" s="14"/>
      <c r="D19" s="14"/>
      <c r="E19" s="14"/>
      <c r="F19" s="14"/>
      <c r="G19" s="15">
        <f>G16-0.5%</f>
        <v>1.4199999999999997E-2</v>
      </c>
    </row>
    <row r="20" spans="1:7" s="7" customFormat="1" ht="17.25" customHeight="1" x14ac:dyDescent="0.2">
      <c r="A20" s="16" t="s">
        <v>27</v>
      </c>
      <c r="B20" s="16"/>
      <c r="G20" s="8">
        <f>G16-0.85%</f>
        <v>1.0699999999999998E-2</v>
      </c>
    </row>
    <row r="21" spans="1:7" s="7" customFormat="1" ht="17.25" customHeight="1" x14ac:dyDescent="0.2">
      <c r="A21" s="13" t="s">
        <v>34</v>
      </c>
      <c r="B21" s="13"/>
      <c r="C21" s="14"/>
      <c r="D21" s="14"/>
      <c r="E21" s="14"/>
      <c r="F21" s="14"/>
      <c r="G21" s="15">
        <f>G16-0.6%</f>
        <v>1.3199999999999998E-2</v>
      </c>
    </row>
    <row r="22" spans="1:7" s="7" customFormat="1" ht="17.25" customHeight="1" x14ac:dyDescent="0.2">
      <c r="A22" s="16" t="s">
        <v>33</v>
      </c>
      <c r="B22" s="16"/>
      <c r="G22" s="8">
        <f>G16-0.8%</f>
        <v>1.1199999999999998E-2</v>
      </c>
    </row>
    <row r="23" spans="1:7" s="7" customFormat="1" ht="17.25" customHeight="1" x14ac:dyDescent="0.2">
      <c r="A23" s="13" t="s">
        <v>28</v>
      </c>
      <c r="B23" s="13"/>
      <c r="C23" s="14"/>
      <c r="D23" s="14"/>
      <c r="E23" s="14"/>
      <c r="F23" s="14"/>
      <c r="G23" s="15">
        <f>G16-0.55%</f>
        <v>1.3699999999999997E-2</v>
      </c>
    </row>
    <row r="24" spans="1:7" s="7" customFormat="1" ht="17.25" customHeight="1" x14ac:dyDescent="0.2">
      <c r="A24" s="16" t="s">
        <v>29</v>
      </c>
      <c r="B24" s="16"/>
      <c r="G24" s="8">
        <f>G16-1.1%</f>
        <v>8.1999999999999972E-3</v>
      </c>
    </row>
    <row r="25" spans="1:7" s="7" customFormat="1" ht="17.25" customHeight="1" x14ac:dyDescent="0.2">
      <c r="A25" s="13" t="s">
        <v>35</v>
      </c>
      <c r="B25" s="13"/>
      <c r="C25" s="14"/>
      <c r="D25" s="14"/>
      <c r="E25" s="14"/>
      <c r="F25" s="14"/>
      <c r="G25" s="15">
        <f>G16-0.45%</f>
        <v>1.4699999999999998E-2</v>
      </c>
    </row>
    <row r="26" spans="1:7" s="7" customFormat="1" ht="17.25" customHeight="1" x14ac:dyDescent="0.2">
      <c r="A26" s="16" t="s">
        <v>30</v>
      </c>
      <c r="B26" s="16"/>
      <c r="G26" s="8">
        <f>G16-1.2%</f>
        <v>7.1999999999999981E-3</v>
      </c>
    </row>
    <row r="27" spans="1:7" s="7" customFormat="1" ht="17.25" customHeight="1" x14ac:dyDescent="0.2">
      <c r="A27" s="13" t="s">
        <v>31</v>
      </c>
      <c r="B27" s="13"/>
      <c r="C27" s="14"/>
      <c r="D27" s="14"/>
      <c r="E27" s="14"/>
      <c r="F27" s="14"/>
      <c r="G27" s="15">
        <f>G16-0.25%</f>
        <v>1.67E-2</v>
      </c>
    </row>
    <row r="28" spans="1:7" s="7" customFormat="1" ht="17.25" customHeight="1" x14ac:dyDescent="0.2">
      <c r="A28" s="16" t="s">
        <v>36</v>
      </c>
      <c r="B28" s="16"/>
      <c r="G28" s="8">
        <f>G16-0.6%</f>
        <v>1.3199999999999998E-2</v>
      </c>
    </row>
    <row r="29" spans="1:7" s="7" customFormat="1" ht="17.25" customHeight="1" x14ac:dyDescent="0.2">
      <c r="A29" s="13" t="s">
        <v>37</v>
      </c>
      <c r="B29" s="13"/>
      <c r="C29" s="14"/>
      <c r="D29" s="14"/>
      <c r="E29" s="14"/>
      <c r="F29" s="14"/>
      <c r="G29" s="15">
        <f>G16-0.85%</f>
        <v>1.0699999999999998E-2</v>
      </c>
    </row>
    <row r="30" spans="1:7" s="7" customFormat="1" ht="17.25" customHeight="1" x14ac:dyDescent="0.2">
      <c r="A30" s="16" t="s">
        <v>38</v>
      </c>
      <c r="B30" s="16"/>
      <c r="G30" s="8">
        <f>G16-1.1%</f>
        <v>8.1999999999999972E-3</v>
      </c>
    </row>
    <row r="31" spans="1:7" s="7" customFormat="1" ht="17.25" customHeight="1" x14ac:dyDescent="0.2">
      <c r="A31" s="10" t="s">
        <v>32</v>
      </c>
      <c r="B31" s="10"/>
      <c r="C31" s="11"/>
      <c r="D31" s="11"/>
      <c r="E31" s="11"/>
      <c r="F31" s="11"/>
      <c r="G31" s="12">
        <f>G16-0.4%</f>
        <v>1.5199999999999998E-2</v>
      </c>
    </row>
    <row r="32" spans="1:7" s="7" customFormat="1" ht="17.25" customHeight="1" x14ac:dyDescent="0.2">
      <c r="A32" s="9" t="s">
        <v>54</v>
      </c>
      <c r="B32" s="9"/>
      <c r="C32" s="9"/>
      <c r="D32" s="9"/>
      <c r="E32" s="9"/>
      <c r="F32" s="9"/>
      <c r="G32" s="42" t="s">
        <v>55</v>
      </c>
    </row>
    <row r="33" spans="1:9" s="7" customFormat="1" ht="17.25" customHeight="1" x14ac:dyDescent="0.2">
      <c r="A33" s="9" t="s">
        <v>42</v>
      </c>
      <c r="B33" s="9"/>
      <c r="C33" s="9"/>
      <c r="D33" s="9"/>
      <c r="E33" s="9"/>
      <c r="F33" s="9"/>
      <c r="G33" s="42">
        <v>15</v>
      </c>
    </row>
    <row r="34" spans="1:9" s="7" customFormat="1" ht="17.25" customHeight="1" x14ac:dyDescent="0.2">
      <c r="A34" s="9" t="s">
        <v>3</v>
      </c>
      <c r="B34" s="9"/>
      <c r="C34" s="9"/>
      <c r="D34" s="9"/>
      <c r="E34" s="9"/>
      <c r="F34" s="9"/>
      <c r="G34" s="45">
        <v>5449</v>
      </c>
    </row>
    <row r="35" spans="1:9" s="7" customFormat="1" ht="17.25" customHeight="1" x14ac:dyDescent="0.2">
      <c r="A35" s="9" t="s">
        <v>4</v>
      </c>
      <c r="B35" s="9"/>
      <c r="C35" s="9"/>
      <c r="D35" s="9"/>
      <c r="E35" s="9"/>
      <c r="F35" s="9"/>
      <c r="G35" s="46">
        <v>1.0258</v>
      </c>
    </row>
    <row r="36" spans="1:9" s="7" customFormat="1" ht="17.25" customHeight="1" thickBot="1" x14ac:dyDescent="0.25">
      <c r="A36" s="31" t="s">
        <v>24</v>
      </c>
      <c r="B36" s="31"/>
      <c r="C36" s="31"/>
      <c r="D36" s="31"/>
      <c r="E36" s="31"/>
      <c r="F36" s="31"/>
      <c r="G36" s="47">
        <f>'[631]SRF Expense Ratios'!$E$2</f>
        <v>0.59613799999999995</v>
      </c>
    </row>
    <row r="37" spans="1:9" s="5" customFormat="1" ht="12" x14ac:dyDescent="0.2"/>
    <row r="38" spans="1:9" s="4" customFormat="1" ht="17.25" customHeight="1" x14ac:dyDescent="0.2">
      <c r="A38" s="35" t="s">
        <v>6</v>
      </c>
      <c r="B38" s="36"/>
      <c r="C38" s="36"/>
      <c r="E38" s="35" t="s">
        <v>10</v>
      </c>
      <c r="F38" s="35"/>
      <c r="G38" s="35"/>
      <c r="H38" s="35"/>
      <c r="I38" s="35"/>
    </row>
    <row r="39" spans="1:9" s="19" customFormat="1" ht="17.25" customHeight="1" x14ac:dyDescent="0.2">
      <c r="A39" s="17" t="s">
        <v>7</v>
      </c>
      <c r="B39" s="18" t="s">
        <v>8</v>
      </c>
      <c r="C39" s="37" t="s">
        <v>9</v>
      </c>
      <c r="I39" s="37" t="s">
        <v>15</v>
      </c>
    </row>
    <row r="40" spans="1:9" s="4" customFormat="1" ht="17.25" customHeight="1" x14ac:dyDescent="0.2">
      <c r="A40" s="20" t="s">
        <v>43</v>
      </c>
      <c r="B40" s="21" t="s">
        <v>44</v>
      </c>
      <c r="C40" s="21" t="s">
        <v>45</v>
      </c>
      <c r="E40" s="20" t="s">
        <v>11</v>
      </c>
      <c r="F40" s="22"/>
      <c r="G40" s="22"/>
      <c r="H40" s="22"/>
      <c r="I40" s="48">
        <v>0.56299999999999994</v>
      </c>
    </row>
    <row r="41" spans="1:9" s="4" customFormat="1" ht="17.25" customHeight="1" x14ac:dyDescent="0.2">
      <c r="A41" s="23" t="s">
        <v>47</v>
      </c>
      <c r="B41" s="24" t="s">
        <v>46</v>
      </c>
      <c r="C41" s="24" t="s">
        <v>45</v>
      </c>
      <c r="E41" s="6" t="s">
        <v>12</v>
      </c>
      <c r="I41" s="49">
        <v>2.1000000000000001E-2</v>
      </c>
    </row>
    <row r="42" spans="1:9" s="4" customFormat="1" ht="17.25" customHeight="1" x14ac:dyDescent="0.2">
      <c r="A42" s="20" t="s">
        <v>48</v>
      </c>
      <c r="B42" s="21" t="s">
        <v>49</v>
      </c>
      <c r="C42" s="21" t="s">
        <v>45</v>
      </c>
      <c r="E42" s="20" t="s">
        <v>13</v>
      </c>
      <c r="F42" s="22"/>
      <c r="G42" s="22"/>
      <c r="H42" s="22"/>
      <c r="I42" s="48">
        <v>0.161</v>
      </c>
    </row>
    <row r="43" spans="1:9" s="4" customFormat="1" ht="17.25" customHeight="1" thickBot="1" x14ac:dyDescent="0.25">
      <c r="A43" s="23" t="s">
        <v>50</v>
      </c>
      <c r="B43" s="24" t="s">
        <v>49</v>
      </c>
      <c r="C43" s="24" t="s">
        <v>51</v>
      </c>
      <c r="E43" s="34" t="s">
        <v>14</v>
      </c>
      <c r="F43" s="26"/>
      <c r="G43" s="26"/>
      <c r="H43" s="26"/>
      <c r="I43" s="50">
        <v>0.254</v>
      </c>
    </row>
    <row r="44" spans="1:9" s="4" customFormat="1" ht="17.25" customHeight="1" thickBot="1" x14ac:dyDescent="0.25">
      <c r="A44" s="32" t="s">
        <v>52</v>
      </c>
      <c r="B44" s="33" t="s">
        <v>44</v>
      </c>
      <c r="C44" s="33" t="s">
        <v>51</v>
      </c>
    </row>
    <row r="45" spans="1:9" s="5" customFormat="1" ht="12" x14ac:dyDescent="0.2"/>
    <row r="46" spans="1:9" s="4" customFormat="1" ht="17.25" customHeight="1" x14ac:dyDescent="0.2">
      <c r="A46" s="35" t="s">
        <v>16</v>
      </c>
      <c r="B46" s="36"/>
      <c r="C46" s="36"/>
      <c r="D46" s="36"/>
    </row>
    <row r="47" spans="1:9" s="19" customFormat="1" ht="17.25" customHeight="1" x14ac:dyDescent="0.2">
      <c r="D47" s="18" t="s">
        <v>15</v>
      </c>
    </row>
    <row r="48" spans="1:9" s="4" customFormat="1" ht="17.25" customHeight="1" x14ac:dyDescent="0.2">
      <c r="A48" s="14" t="s">
        <v>17</v>
      </c>
      <c r="B48" s="22"/>
      <c r="C48" s="22"/>
      <c r="D48" s="48">
        <v>0.1343</v>
      </c>
    </row>
    <row r="49" spans="1:9" s="4" customFormat="1" ht="17.25" customHeight="1" x14ac:dyDescent="0.2">
      <c r="A49" s="7" t="s">
        <v>18</v>
      </c>
      <c r="D49" s="49">
        <v>3.5999999999999997E-2</v>
      </c>
    </row>
    <row r="50" spans="1:9" s="4" customFormat="1" ht="17.25" customHeight="1" x14ac:dyDescent="0.2">
      <c r="A50" s="14" t="s">
        <v>53</v>
      </c>
      <c r="B50" s="22"/>
      <c r="C50" s="22"/>
      <c r="D50" s="48">
        <v>0.18090000000000001</v>
      </c>
    </row>
    <row r="51" spans="1:9" s="4" customFormat="1" ht="17.25" customHeight="1" x14ac:dyDescent="0.2">
      <c r="A51" s="7" t="s">
        <v>19</v>
      </c>
      <c r="D51" s="49">
        <v>0.27379999999999999</v>
      </c>
    </row>
    <row r="52" spans="1:9" s="4" customFormat="1" ht="17.25" customHeight="1" x14ac:dyDescent="0.2">
      <c r="A52" s="14" t="s">
        <v>20</v>
      </c>
      <c r="B52" s="22"/>
      <c r="C52" s="22"/>
      <c r="D52" s="48">
        <v>5.1799999999999999E-2</v>
      </c>
    </row>
    <row r="53" spans="1:9" s="4" customFormat="1" ht="17.25" customHeight="1" x14ac:dyDescent="0.2">
      <c r="A53" s="7" t="s">
        <v>12</v>
      </c>
      <c r="D53" s="49">
        <v>2.0799999999999999E-2</v>
      </c>
    </row>
    <row r="54" spans="1:9" s="4" customFormat="1" ht="17.25" customHeight="1" x14ac:dyDescent="0.2">
      <c r="A54" s="14" t="s">
        <v>21</v>
      </c>
      <c r="B54" s="22"/>
      <c r="C54" s="22"/>
      <c r="D54" s="48">
        <v>8.8000000000000005E-3</v>
      </c>
    </row>
    <row r="55" spans="1:9" s="4" customFormat="1" ht="17.25" customHeight="1" thickBot="1" x14ac:dyDescent="0.25">
      <c r="A55" s="39" t="s">
        <v>14</v>
      </c>
      <c r="B55" s="26"/>
      <c r="C55" s="26"/>
      <c r="D55" s="50">
        <v>0.29360000000000003</v>
      </c>
    </row>
    <row r="56" spans="1:9" s="5" customFormat="1" ht="12" x14ac:dyDescent="0.2">
      <c r="A56" s="38"/>
      <c r="B56" s="38"/>
      <c r="C56" s="38"/>
      <c r="D56" s="38"/>
      <c r="E56" s="38"/>
      <c r="F56" s="38"/>
      <c r="G56" s="38"/>
      <c r="H56" s="38"/>
      <c r="I56" s="38"/>
    </row>
    <row r="57" spans="1:9" s="27" customFormat="1" ht="175.5" customHeight="1" x14ac:dyDescent="0.2">
      <c r="A57" s="149" t="s">
        <v>40</v>
      </c>
      <c r="B57" s="149"/>
      <c r="C57" s="149"/>
      <c r="D57" s="149"/>
      <c r="E57" s="149"/>
      <c r="F57" s="149"/>
      <c r="G57" s="149"/>
      <c r="H57" s="149"/>
      <c r="I57" s="149"/>
    </row>
    <row r="58" spans="1:9" s="2" customFormat="1" ht="11.25" x14ac:dyDescent="0.2">
      <c r="A58" s="3" t="s">
        <v>5</v>
      </c>
      <c r="B58" s="51">
        <f>'[631]SRF Expense Ratios'!$D$1</f>
        <v>44469</v>
      </c>
    </row>
    <row r="59" spans="1:9" s="2" customFormat="1" ht="11.25" x14ac:dyDescent="0.2"/>
    <row r="60" spans="1:9" s="2" customFormat="1" ht="11.25" x14ac:dyDescent="0.2"/>
    <row r="61" spans="1:9" s="2" customFormat="1" ht="11.25" x14ac:dyDescent="0.2"/>
    <row r="62" spans="1:9" s="2" customFormat="1" ht="11.25" x14ac:dyDescent="0.2"/>
    <row r="63" spans="1:9" s="2" customFormat="1" ht="11.25" x14ac:dyDescent="0.2">
      <c r="A63" s="149"/>
      <c r="B63" s="149"/>
      <c r="C63" s="149"/>
      <c r="D63" s="149"/>
      <c r="E63" s="149"/>
      <c r="F63" s="149"/>
      <c r="G63" s="149"/>
      <c r="H63" s="149"/>
      <c r="I63" s="149"/>
    </row>
    <row r="64" spans="1:9" s="2" customFormat="1" ht="11.25" x14ac:dyDescent="0.2"/>
    <row r="65" spans="1:1" s="2" customFormat="1" ht="11.25" x14ac:dyDescent="0.2"/>
    <row r="66" spans="1:1" s="2" customFormat="1" ht="16.5" x14ac:dyDescent="0.2">
      <c r="A66" s="43"/>
    </row>
  </sheetData>
  <sheetProtection password="8486" sheet="1" objects="1" scenarios="1"/>
  <mergeCells count="3">
    <mergeCell ref="A57:I57"/>
    <mergeCell ref="B2:E7"/>
    <mergeCell ref="A63:I63"/>
  </mergeCells>
  <pageMargins left="0.25" right="0.25" top="0.25" bottom="0.25" header="0.5" footer="0.5"/>
  <pageSetup orientation="portrait" horizontalDpi="4294967292" r:id="rId1"/>
  <headerFooter alignWithMargins="0"/>
  <rowBreaks count="1" manualBreakCount="1">
    <brk id="45"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44957</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22670479886.560001</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17">
        <f>'[157]SVW Net Blended Yield'!$F$20</f>
        <v>2.5523269815641899E-2</v>
      </c>
      <c r="H16" s="114"/>
      <c r="I16" s="114"/>
    </row>
    <row r="17" spans="1:11" s="92" customFormat="1" ht="17.25" customHeight="1" x14ac:dyDescent="0.2">
      <c r="A17" s="116" t="s">
        <v>101</v>
      </c>
      <c r="B17" s="116"/>
      <c r="C17" s="90"/>
      <c r="D17" s="90"/>
      <c r="E17" s="90"/>
      <c r="F17" s="90"/>
      <c r="G17" s="115">
        <f>'[158]SVC Net Blended Yield'!$F$20</f>
        <v>2.3469452231384798E-2</v>
      </c>
      <c r="H17" s="114"/>
      <c r="I17" s="114"/>
    </row>
    <row r="18" spans="1:11" s="92" customFormat="1" ht="17.25" customHeight="1" x14ac:dyDescent="0.2">
      <c r="A18" s="118" t="s">
        <v>102</v>
      </c>
      <c r="B18" s="118"/>
      <c r="G18" s="117">
        <f>'[159]SVE Net Blended Yield'!$F$20</f>
        <v>2.3969452231384799E-2</v>
      </c>
      <c r="H18" s="114"/>
      <c r="I18" s="114"/>
      <c r="K18" s="114"/>
    </row>
    <row r="19" spans="1:11" s="92" customFormat="1" ht="17.25" customHeight="1" x14ac:dyDescent="0.2">
      <c r="A19" s="116" t="s">
        <v>103</v>
      </c>
      <c r="B19" s="116"/>
      <c r="C19" s="90"/>
      <c r="D19" s="90"/>
      <c r="E19" s="90"/>
      <c r="F19" s="90"/>
      <c r="G19" s="115">
        <f>'[160]SVF Net Blended Yield'!$F$20</f>
        <v>2.14694522313848E-2</v>
      </c>
      <c r="H19" s="114"/>
      <c r="I19" s="114"/>
    </row>
    <row r="20" spans="1:11" s="92" customFormat="1" ht="17.25" customHeight="1" x14ac:dyDescent="0.2">
      <c r="A20" s="118" t="s">
        <v>104</v>
      </c>
      <c r="B20" s="118"/>
      <c r="G20" s="117">
        <f>'[161]SVJ Net Blended Yield'!$F$20</f>
        <v>1.8469452231384801E-2</v>
      </c>
      <c r="H20" s="114"/>
      <c r="I20" s="114"/>
    </row>
    <row r="21" spans="1:11" s="92" customFormat="1" ht="17.25" customHeight="1" x14ac:dyDescent="0.2">
      <c r="A21" s="116" t="s">
        <v>105</v>
      </c>
      <c r="B21" s="116"/>
      <c r="C21" s="90"/>
      <c r="D21" s="90"/>
      <c r="E21" s="90"/>
      <c r="F21" s="90"/>
      <c r="G21" s="115">
        <f>'[162]SVK Net Blended Yield'!$F$20</f>
        <v>2.0469452231384799E-2</v>
      </c>
      <c r="H21" s="114"/>
      <c r="I21" s="114"/>
    </row>
    <row r="22" spans="1:11" s="92" customFormat="1" ht="17.25" customHeight="1" x14ac:dyDescent="0.2">
      <c r="A22" s="118" t="s">
        <v>106</v>
      </c>
      <c r="B22" s="118"/>
      <c r="G22" s="117">
        <f>'[163]SVL Net Blended Yield'!$F$20</f>
        <v>1.8469452231384801E-2</v>
      </c>
      <c r="H22" s="114"/>
      <c r="I22" s="114"/>
    </row>
    <row r="23" spans="1:11" s="92" customFormat="1" ht="17.25" customHeight="1" x14ac:dyDescent="0.2">
      <c r="A23" s="116" t="s">
        <v>107</v>
      </c>
      <c r="B23" s="116"/>
      <c r="C23" s="90"/>
      <c r="D23" s="90"/>
      <c r="E23" s="90"/>
      <c r="F23" s="90"/>
      <c r="G23" s="115">
        <f>'[164]SVM Net Blended Yield'!$F$20</f>
        <v>2.09694522313848E-2</v>
      </c>
      <c r="H23" s="114"/>
      <c r="I23" s="114"/>
      <c r="K23" s="114"/>
    </row>
    <row r="24" spans="1:11" s="92" customFormat="1" ht="17.25" customHeight="1" x14ac:dyDescent="0.2">
      <c r="A24" s="118" t="s">
        <v>108</v>
      </c>
      <c r="B24" s="118"/>
      <c r="G24" s="117">
        <f>'[165]SVN Net Blended Yield'!$F$20</f>
        <v>1.5969452231384799E-2</v>
      </c>
      <c r="H24" s="114"/>
      <c r="I24" s="114"/>
    </row>
    <row r="25" spans="1:11" s="92" customFormat="1" ht="17.25" customHeight="1" x14ac:dyDescent="0.2">
      <c r="A25" s="116" t="s">
        <v>109</v>
      </c>
      <c r="B25" s="116"/>
      <c r="C25" s="90"/>
      <c r="D25" s="90"/>
      <c r="E25" s="90"/>
      <c r="F25" s="90"/>
      <c r="G25" s="115">
        <f>'[166]SVO Net Blended Yield'!$F$20</f>
        <v>2.1969452231384801E-2</v>
      </c>
      <c r="H25" s="114"/>
      <c r="I25" s="114"/>
    </row>
    <row r="26" spans="1:11" s="92" customFormat="1" ht="17.25" customHeight="1" x14ac:dyDescent="0.2">
      <c r="A26" s="118" t="s">
        <v>110</v>
      </c>
      <c r="B26" s="118"/>
      <c r="G26" s="117">
        <f>'[167]SVQ Net Blended Yield'!$F$20</f>
        <v>2.3969452231384799E-2</v>
      </c>
      <c r="H26" s="114"/>
      <c r="I26" s="114"/>
    </row>
    <row r="27" spans="1:11" s="92" customFormat="1" ht="17.25" customHeight="1" x14ac:dyDescent="0.2">
      <c r="A27" s="116" t="s">
        <v>111</v>
      </c>
      <c r="B27" s="116"/>
      <c r="C27" s="90"/>
      <c r="D27" s="90"/>
      <c r="E27" s="90"/>
      <c r="F27" s="90"/>
      <c r="G27" s="115">
        <f>'[168]SVU Net Blended Yield'!$F$20</f>
        <v>2.1969452231384801E-2</v>
      </c>
      <c r="H27" s="114"/>
      <c r="I27" s="114"/>
    </row>
    <row r="28" spans="1:11" s="92" customFormat="1" ht="17.25" customHeight="1" x14ac:dyDescent="0.2">
      <c r="A28" s="111" t="s">
        <v>54</v>
      </c>
      <c r="B28" s="111"/>
      <c r="C28" s="111"/>
      <c r="D28" s="111"/>
      <c r="E28" s="111"/>
      <c r="F28" s="111"/>
      <c r="G28" s="113">
        <v>2.84</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2794</v>
      </c>
      <c r="H30" s="114"/>
      <c r="I30" s="114"/>
    </row>
    <row r="31" spans="1:11" s="92" customFormat="1" ht="17.25" customHeight="1" x14ac:dyDescent="0.2">
      <c r="A31" s="111" t="s">
        <v>4</v>
      </c>
      <c r="B31" s="111"/>
      <c r="C31" s="111"/>
      <c r="D31" s="111"/>
      <c r="E31" s="111"/>
      <c r="F31" s="111"/>
      <c r="G31" s="135">
        <v>0.95340000000000003</v>
      </c>
      <c r="H31" s="114"/>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0.96234299999999995</v>
      </c>
      <c r="J36" s="97"/>
    </row>
    <row r="37" spans="1:17" s="84" customFormat="1" ht="17.25" customHeight="1" x14ac:dyDescent="0.2">
      <c r="A37" s="104" t="s">
        <v>52</v>
      </c>
      <c r="B37" s="103" t="s">
        <v>44</v>
      </c>
      <c r="C37" s="101" t="s">
        <v>51</v>
      </c>
      <c r="D37" s="97"/>
      <c r="E37" s="104" t="s">
        <v>12</v>
      </c>
      <c r="I37" s="91">
        <v>1.1485E-2</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2.6171E-2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0.19290472206473194</v>
      </c>
      <c r="D44" s="97"/>
      <c r="E44" s="90" t="s">
        <v>85</v>
      </c>
      <c r="F44" s="89"/>
      <c r="G44" s="89"/>
      <c r="H44" s="89"/>
      <c r="I44" s="88">
        <v>0.62392461573095748</v>
      </c>
      <c r="J44" s="97"/>
    </row>
    <row r="45" spans="1:17" s="84" customFormat="1" ht="17.25" customHeight="1" x14ac:dyDescent="0.2">
      <c r="A45" s="92" t="s">
        <v>18</v>
      </c>
      <c r="C45" s="91">
        <v>4.2017793850113151E-2</v>
      </c>
      <c r="D45" s="97"/>
      <c r="E45" s="92" t="s">
        <v>86</v>
      </c>
      <c r="I45" s="91">
        <v>6.4085287330211058E-2</v>
      </c>
      <c r="J45" s="97"/>
    </row>
    <row r="46" spans="1:17" s="84" customFormat="1" ht="17.25" customHeight="1" x14ac:dyDescent="0.2">
      <c r="A46" s="90" t="s">
        <v>82</v>
      </c>
      <c r="B46" s="89"/>
      <c r="C46" s="88">
        <v>0.31940152167796704</v>
      </c>
      <c r="D46" s="97"/>
      <c r="E46" s="90" t="s">
        <v>87</v>
      </c>
      <c r="F46" s="89"/>
      <c r="G46" s="89"/>
      <c r="H46" s="89"/>
      <c r="I46" s="88">
        <v>0.15162544159755842</v>
      </c>
      <c r="J46" s="97"/>
    </row>
    <row r="47" spans="1:17" s="84" customFormat="1" ht="17.25" customHeight="1" x14ac:dyDescent="0.2">
      <c r="A47" s="92" t="s">
        <v>19</v>
      </c>
      <c r="C47" s="91">
        <v>0.22807175602283336</v>
      </c>
      <c r="D47" s="97"/>
      <c r="E47" s="92" t="s">
        <v>88</v>
      </c>
      <c r="I47" s="91">
        <v>0.10908656178140376</v>
      </c>
      <c r="J47" s="97"/>
    </row>
    <row r="48" spans="1:17" s="84" customFormat="1" ht="17.25" customHeight="1" x14ac:dyDescent="0.2">
      <c r="A48" s="90" t="s">
        <v>20</v>
      </c>
      <c r="B48" s="89"/>
      <c r="C48" s="88">
        <v>0.15486913512575259</v>
      </c>
      <c r="D48" s="97"/>
      <c r="E48" s="90" t="s">
        <v>90</v>
      </c>
      <c r="F48" s="89"/>
      <c r="G48" s="89"/>
      <c r="H48" s="89"/>
      <c r="I48" s="88">
        <v>5.0398145034981248E-4</v>
      </c>
      <c r="J48" s="97"/>
    </row>
    <row r="49" spans="1:10" s="84" customFormat="1" ht="17.25" customHeight="1" x14ac:dyDescent="0.2">
      <c r="A49" s="92" t="s">
        <v>12</v>
      </c>
      <c r="C49" s="91">
        <v>1.2046689331395131E-2</v>
      </c>
      <c r="D49" s="97"/>
      <c r="E49" s="92" t="s">
        <v>89</v>
      </c>
      <c r="I49" s="91">
        <v>8.573018228980396E-5</v>
      </c>
      <c r="J49" s="97"/>
    </row>
    <row r="50" spans="1:10" s="84" customFormat="1" ht="17.25" customHeight="1" thickBot="1" x14ac:dyDescent="0.25">
      <c r="A50" s="90" t="s">
        <v>83</v>
      </c>
      <c r="B50" s="89"/>
      <c r="C50" s="88">
        <v>0</v>
      </c>
      <c r="D50" s="97"/>
      <c r="E50" s="129" t="s">
        <v>14</v>
      </c>
      <c r="F50" s="129"/>
      <c r="G50" s="129"/>
      <c r="H50" s="129"/>
      <c r="I50" s="131">
        <v>5.0688381927181579E-2</v>
      </c>
      <c r="J50" s="97"/>
    </row>
    <row r="51" spans="1:10" s="84" customFormat="1" ht="17.25" customHeight="1" thickBot="1" x14ac:dyDescent="0.25">
      <c r="A51" s="87" t="s">
        <v>14</v>
      </c>
      <c r="B51" s="86"/>
      <c r="C51" s="85">
        <v>5.0688381927181558E-2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44926</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RNHy+EyQpuXyDG2vkrLPOHATwSDP/0pilhXd9t9jJx1p583IL0IXujZUxDdAZSE3+Z04qwRjC+W5LQtX2SiZjw==" saltValue="y+71mKbDIImELVAGYk9BPw=="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44926</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23012657466.790001</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17">
        <f>'[169]SVW Net Blended Yield'!$F$20</f>
        <v>2.5006144781846502E-2</v>
      </c>
      <c r="H16" s="114"/>
      <c r="I16" s="114"/>
    </row>
    <row r="17" spans="1:11" s="92" customFormat="1" ht="17.25" customHeight="1" x14ac:dyDescent="0.2">
      <c r="A17" s="116" t="s">
        <v>101</v>
      </c>
      <c r="B17" s="116"/>
      <c r="C17" s="90"/>
      <c r="D17" s="90"/>
      <c r="E17" s="90"/>
      <c r="F17" s="90"/>
      <c r="G17" s="115">
        <f>'[170]SVC Net Blended Yield'!$F$20</f>
        <v>2.2950783824286801E-2</v>
      </c>
      <c r="H17" s="114"/>
      <c r="I17" s="114"/>
    </row>
    <row r="18" spans="1:11" s="92" customFormat="1" ht="17.25" customHeight="1" x14ac:dyDescent="0.2">
      <c r="A18" s="118" t="s">
        <v>102</v>
      </c>
      <c r="B18" s="118"/>
      <c r="G18" s="117">
        <f>'[171]SVE Net Blended Yield'!$F$20</f>
        <v>2.3450783824286801E-2</v>
      </c>
      <c r="H18" s="114"/>
      <c r="I18" s="114"/>
      <c r="K18" s="114"/>
    </row>
    <row r="19" spans="1:11" s="92" customFormat="1" ht="17.25" customHeight="1" x14ac:dyDescent="0.2">
      <c r="A19" s="116" t="s">
        <v>103</v>
      </c>
      <c r="B19" s="116"/>
      <c r="C19" s="90"/>
      <c r="D19" s="90"/>
      <c r="E19" s="90"/>
      <c r="F19" s="90"/>
      <c r="G19" s="115">
        <f>'[172]SVF Net Blended Yield'!$F$20</f>
        <v>2.0950783824286799E-2</v>
      </c>
      <c r="H19" s="114"/>
      <c r="I19" s="114"/>
    </row>
    <row r="20" spans="1:11" s="92" customFormat="1" ht="17.25" customHeight="1" x14ac:dyDescent="0.2">
      <c r="A20" s="118" t="s">
        <v>104</v>
      </c>
      <c r="B20" s="118"/>
      <c r="G20" s="117">
        <f>'[173]SVJ Net Blended Yield'!$F$20</f>
        <v>1.79507838242868E-2</v>
      </c>
      <c r="H20" s="114"/>
      <c r="I20" s="114"/>
    </row>
    <row r="21" spans="1:11" s="92" customFormat="1" ht="17.25" customHeight="1" x14ac:dyDescent="0.2">
      <c r="A21" s="116" t="s">
        <v>105</v>
      </c>
      <c r="B21" s="116"/>
      <c r="C21" s="90"/>
      <c r="D21" s="90"/>
      <c r="E21" s="90"/>
      <c r="F21" s="90"/>
      <c r="G21" s="115">
        <f>'[174]SVK Net Blended Yield'!$F$20</f>
        <v>1.9950783824286802E-2</v>
      </c>
      <c r="H21" s="114"/>
      <c r="I21" s="114"/>
    </row>
    <row r="22" spans="1:11" s="92" customFormat="1" ht="17.25" customHeight="1" x14ac:dyDescent="0.2">
      <c r="A22" s="118" t="s">
        <v>106</v>
      </c>
      <c r="B22" s="118"/>
      <c r="G22" s="117">
        <f>'[175]SVL Net Blended Yield'!$F$20</f>
        <v>1.79507838242868E-2</v>
      </c>
      <c r="H22" s="114"/>
      <c r="I22" s="114"/>
    </row>
    <row r="23" spans="1:11" s="92" customFormat="1" ht="17.25" customHeight="1" x14ac:dyDescent="0.2">
      <c r="A23" s="116" t="s">
        <v>107</v>
      </c>
      <c r="B23" s="116"/>
      <c r="C23" s="90"/>
      <c r="D23" s="90"/>
      <c r="E23" s="90"/>
      <c r="F23" s="90"/>
      <c r="G23" s="115">
        <f>'[176]SVM Net Blended Yield'!$F$20</f>
        <v>2.0450783824286799E-2</v>
      </c>
      <c r="H23" s="114"/>
      <c r="I23" s="114"/>
      <c r="K23" s="114"/>
    </row>
    <row r="24" spans="1:11" s="92" customFormat="1" ht="17.25" customHeight="1" x14ac:dyDescent="0.2">
      <c r="A24" s="118" t="s">
        <v>108</v>
      </c>
      <c r="B24" s="118"/>
      <c r="G24" s="117">
        <f>'[177]SVN Net Blended Yield'!$F$20</f>
        <v>1.5450783824286799E-2</v>
      </c>
      <c r="H24" s="114"/>
      <c r="I24" s="114"/>
    </row>
    <row r="25" spans="1:11" s="92" customFormat="1" ht="17.25" customHeight="1" x14ac:dyDescent="0.2">
      <c r="A25" s="116" t="s">
        <v>109</v>
      </c>
      <c r="B25" s="116"/>
      <c r="C25" s="90"/>
      <c r="D25" s="90"/>
      <c r="E25" s="90"/>
      <c r="F25" s="90"/>
      <c r="G25" s="115">
        <f>'[178]SVO Net Blended Yield'!$F$20</f>
        <v>2.14507838242868E-2</v>
      </c>
      <c r="H25" s="114"/>
      <c r="I25" s="114"/>
    </row>
    <row r="26" spans="1:11" s="92" customFormat="1" ht="17.25" customHeight="1" x14ac:dyDescent="0.2">
      <c r="A26" s="118" t="s">
        <v>110</v>
      </c>
      <c r="B26" s="118"/>
      <c r="G26" s="117">
        <f>'[179]SVQ Net Blended Yield'!$F$20</f>
        <v>2.3450783824286801E-2</v>
      </c>
      <c r="H26" s="114"/>
      <c r="I26" s="114"/>
    </row>
    <row r="27" spans="1:11" s="92" customFormat="1" ht="17.25" customHeight="1" x14ac:dyDescent="0.2">
      <c r="A27" s="116" t="s">
        <v>111</v>
      </c>
      <c r="B27" s="116"/>
      <c r="C27" s="90"/>
      <c r="D27" s="90"/>
      <c r="E27" s="90"/>
      <c r="F27" s="90"/>
      <c r="G27" s="115">
        <f>'[180]SVU Net Blended Yield'!$F$20</f>
        <v>2.14507838242868E-2</v>
      </c>
      <c r="H27" s="114"/>
      <c r="I27" s="114"/>
    </row>
    <row r="28" spans="1:11" s="92" customFormat="1" ht="17.25" customHeight="1" x14ac:dyDescent="0.2">
      <c r="A28" s="111" t="s">
        <v>54</v>
      </c>
      <c r="B28" s="111"/>
      <c r="C28" s="111"/>
      <c r="D28" s="111"/>
      <c r="E28" s="111"/>
      <c r="F28" s="111"/>
      <c r="G28" s="113">
        <v>2.85</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2823</v>
      </c>
      <c r="H30" s="114"/>
      <c r="I30" s="114"/>
    </row>
    <row r="31" spans="1:11" s="92" customFormat="1" ht="17.25" customHeight="1" x14ac:dyDescent="0.2">
      <c r="A31" s="111" t="s">
        <v>4</v>
      </c>
      <c r="B31" s="111"/>
      <c r="C31" s="111"/>
      <c r="D31" s="111"/>
      <c r="E31" s="111"/>
      <c r="F31" s="111"/>
      <c r="G31" s="135">
        <v>0.94069999999999998</v>
      </c>
      <c r="H31" s="114"/>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0.95908899999999997</v>
      </c>
      <c r="J36" s="97"/>
    </row>
    <row r="37" spans="1:17" s="84" customFormat="1" ht="17.25" customHeight="1" x14ac:dyDescent="0.2">
      <c r="A37" s="104" t="s">
        <v>52</v>
      </c>
      <c r="B37" s="103" t="s">
        <v>44</v>
      </c>
      <c r="C37" s="101" t="s">
        <v>51</v>
      </c>
      <c r="D37" s="97"/>
      <c r="E37" s="104" t="s">
        <v>12</v>
      </c>
      <c r="I37" s="91">
        <v>1.1301E-2</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2.9607999999999999E-2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0.18383364573355906</v>
      </c>
      <c r="D44" s="97"/>
      <c r="E44" s="90" t="s">
        <v>85</v>
      </c>
      <c r="F44" s="89"/>
      <c r="G44" s="89"/>
      <c r="H44" s="89"/>
      <c r="I44" s="88">
        <v>0.62301037153737182</v>
      </c>
      <c r="J44" s="97"/>
    </row>
    <row r="45" spans="1:17" s="84" customFormat="1" ht="17.25" customHeight="1" x14ac:dyDescent="0.2">
      <c r="A45" s="92" t="s">
        <v>18</v>
      </c>
      <c r="C45" s="91">
        <v>4.1731240525719443E-2</v>
      </c>
      <c r="D45" s="97"/>
      <c r="E45" s="92" t="s">
        <v>86</v>
      </c>
      <c r="I45" s="91">
        <v>6.516340637130863E-2</v>
      </c>
      <c r="J45" s="97"/>
    </row>
    <row r="46" spans="1:17" s="84" customFormat="1" ht="17.25" customHeight="1" x14ac:dyDescent="0.2">
      <c r="A46" s="90" t="s">
        <v>82</v>
      </c>
      <c r="B46" s="89"/>
      <c r="C46" s="88">
        <v>0.31894975705675999</v>
      </c>
      <c r="D46" s="97"/>
      <c r="E46" s="90" t="s">
        <v>87</v>
      </c>
      <c r="F46" s="89"/>
      <c r="G46" s="89"/>
      <c r="H46" s="89"/>
      <c r="I46" s="88">
        <v>0.15041639966588688</v>
      </c>
      <c r="J46" s="97"/>
    </row>
    <row r="47" spans="1:17" s="84" customFormat="1" ht="17.25" customHeight="1" x14ac:dyDescent="0.2">
      <c r="A47" s="92" t="s">
        <v>19</v>
      </c>
      <c r="C47" s="91">
        <v>0.23127145428301354</v>
      </c>
      <c r="D47" s="97"/>
      <c r="E47" s="92" t="s">
        <v>88</v>
      </c>
      <c r="I47" s="91">
        <v>0.10878311113021394</v>
      </c>
      <c r="J47" s="97"/>
    </row>
    <row r="48" spans="1:17" s="84" customFormat="1" ht="17.25" customHeight="1" x14ac:dyDescent="0.2">
      <c r="A48" s="90" t="s">
        <v>20</v>
      </c>
      <c r="B48" s="89"/>
      <c r="C48" s="88">
        <v>0.16010540267650977</v>
      </c>
      <c r="D48" s="97"/>
      <c r="E48" s="90" t="s">
        <v>90</v>
      </c>
      <c r="F48" s="89"/>
      <c r="G48" s="89"/>
      <c r="H48" s="89"/>
      <c r="I48" s="88">
        <v>5.0480279442651377E-4</v>
      </c>
      <c r="J48" s="97"/>
    </row>
    <row r="49" spans="1:10" s="84" customFormat="1" ht="17.25" customHeight="1" x14ac:dyDescent="0.2">
      <c r="A49" s="92" t="s">
        <v>12</v>
      </c>
      <c r="C49" s="91">
        <v>1.2013955087964127E-2</v>
      </c>
      <c r="D49" s="97"/>
      <c r="E49" s="92" t="s">
        <v>89</v>
      </c>
      <c r="I49" s="91">
        <v>2.7363864333209838E-5</v>
      </c>
      <c r="J49" s="97"/>
    </row>
    <row r="50" spans="1:10" s="84" customFormat="1" ht="17.25" customHeight="1" thickBot="1" x14ac:dyDescent="0.25">
      <c r="A50" s="90" t="s">
        <v>83</v>
      </c>
      <c r="B50" s="89"/>
      <c r="C50" s="88">
        <v>0</v>
      </c>
      <c r="D50" s="97"/>
      <c r="E50" s="129" t="s">
        <v>14</v>
      </c>
      <c r="F50" s="129"/>
      <c r="G50" s="129"/>
      <c r="H50" s="129"/>
      <c r="I50" s="131">
        <v>5.2094544636493427E-2</v>
      </c>
      <c r="J50" s="97"/>
    </row>
    <row r="51" spans="1:10" s="84" customFormat="1" ht="17.25" customHeight="1" thickBot="1" x14ac:dyDescent="0.25">
      <c r="A51" s="87" t="s">
        <v>14</v>
      </c>
      <c r="B51" s="86"/>
      <c r="C51" s="85">
        <v>5.2094544636493281E-2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44926</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W9cKqoRP0Wvx85sCQc4Wv0+VGrPNr+jpgq9yvmBpx7pLnF8fOo17pOZqW+CxMCI6p+2ElGVaNZJ3sUJyPb6p0w==" saltValue="r3fElHTLsPuHNijbE/YvUQ=="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44895</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23374509705.029999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17">
        <f>'[181]SVW Net Blended Yield'!$F$20</f>
        <v>2.5011348899973401E-2</v>
      </c>
      <c r="H16" s="114"/>
      <c r="I16" s="114"/>
    </row>
    <row r="17" spans="1:11" s="92" customFormat="1" ht="17.25" customHeight="1" x14ac:dyDescent="0.2">
      <c r="A17" s="116" t="s">
        <v>101</v>
      </c>
      <c r="B17" s="116"/>
      <c r="C17" s="90"/>
      <c r="D17" s="90"/>
      <c r="E17" s="90"/>
      <c r="F17" s="90"/>
      <c r="G17" s="115">
        <f>'[182]SVC Net Blended Yield'!$F$20</f>
        <v>2.2953239974672201E-2</v>
      </c>
      <c r="H17" s="114"/>
      <c r="I17" s="114"/>
    </row>
    <row r="18" spans="1:11" s="92" customFormat="1" ht="17.25" customHeight="1" x14ac:dyDescent="0.2">
      <c r="A18" s="118" t="s">
        <v>102</v>
      </c>
      <c r="B18" s="118"/>
      <c r="G18" s="117">
        <f>'[183]SVE Net Blended Yield'!$F$20</f>
        <v>2.3453239974672201E-2</v>
      </c>
      <c r="H18" s="114"/>
      <c r="I18" s="114"/>
      <c r="K18" s="114"/>
    </row>
    <row r="19" spans="1:11" s="92" customFormat="1" ht="17.25" customHeight="1" x14ac:dyDescent="0.2">
      <c r="A19" s="116" t="s">
        <v>103</v>
      </c>
      <c r="B19" s="116"/>
      <c r="C19" s="90"/>
      <c r="D19" s="90"/>
      <c r="E19" s="90"/>
      <c r="F19" s="90"/>
      <c r="G19" s="115">
        <f>'[184]SVF Net Blended Yield'!$F$20</f>
        <v>2.0953239974672199E-2</v>
      </c>
      <c r="H19" s="114"/>
      <c r="I19" s="114"/>
    </row>
    <row r="20" spans="1:11" s="92" customFormat="1" ht="17.25" customHeight="1" x14ac:dyDescent="0.2">
      <c r="A20" s="118" t="s">
        <v>104</v>
      </c>
      <c r="B20" s="118"/>
      <c r="G20" s="117">
        <f>'[185]SVJ Net Blended Yield'!$F$20</f>
        <v>1.79532399746722E-2</v>
      </c>
      <c r="H20" s="114"/>
      <c r="I20" s="114"/>
    </row>
    <row r="21" spans="1:11" s="92" customFormat="1" ht="17.25" customHeight="1" x14ac:dyDescent="0.2">
      <c r="A21" s="116" t="s">
        <v>105</v>
      </c>
      <c r="B21" s="116"/>
      <c r="C21" s="90"/>
      <c r="D21" s="90"/>
      <c r="E21" s="90"/>
      <c r="F21" s="90"/>
      <c r="G21" s="115">
        <f>'[186]SVK Net Blended Yield'!$F$20</f>
        <v>1.9953239974672202E-2</v>
      </c>
      <c r="H21" s="114"/>
      <c r="I21" s="114"/>
    </row>
    <row r="22" spans="1:11" s="92" customFormat="1" ht="17.25" customHeight="1" x14ac:dyDescent="0.2">
      <c r="A22" s="118" t="s">
        <v>106</v>
      </c>
      <c r="B22" s="118"/>
      <c r="G22" s="117">
        <f>'[187]SVL Net Blended Yield'!$F$20</f>
        <v>1.79532399746722E-2</v>
      </c>
      <c r="H22" s="114"/>
      <c r="I22" s="114"/>
    </row>
    <row r="23" spans="1:11" s="92" customFormat="1" ht="17.25" customHeight="1" x14ac:dyDescent="0.2">
      <c r="A23" s="116" t="s">
        <v>107</v>
      </c>
      <c r="B23" s="116"/>
      <c r="C23" s="90"/>
      <c r="D23" s="90"/>
      <c r="E23" s="90"/>
      <c r="F23" s="90"/>
      <c r="G23" s="115">
        <f>'[188]SVM Net Blended Yield'!$F$20</f>
        <v>2.0453239974672199E-2</v>
      </c>
      <c r="H23" s="114"/>
      <c r="I23" s="114"/>
      <c r="K23" s="114"/>
    </row>
    <row r="24" spans="1:11" s="92" customFormat="1" ht="17.25" customHeight="1" x14ac:dyDescent="0.2">
      <c r="A24" s="118" t="s">
        <v>108</v>
      </c>
      <c r="B24" s="118"/>
      <c r="G24" s="117">
        <f>'[189]SVN Net Blended Yield'!$F$20</f>
        <v>1.5453239974672199E-2</v>
      </c>
      <c r="H24" s="114"/>
      <c r="I24" s="114"/>
    </row>
    <row r="25" spans="1:11" s="92" customFormat="1" ht="17.25" customHeight="1" x14ac:dyDescent="0.2">
      <c r="A25" s="116" t="s">
        <v>109</v>
      </c>
      <c r="B25" s="116"/>
      <c r="C25" s="90"/>
      <c r="D25" s="90"/>
      <c r="E25" s="90"/>
      <c r="F25" s="90"/>
      <c r="G25" s="115">
        <f>'[190]SVO Net Blended Yield'!$F$20</f>
        <v>2.14532399746722E-2</v>
      </c>
      <c r="H25" s="114"/>
      <c r="I25" s="114"/>
    </row>
    <row r="26" spans="1:11" s="92" customFormat="1" ht="17.25" customHeight="1" x14ac:dyDescent="0.2">
      <c r="A26" s="118" t="s">
        <v>110</v>
      </c>
      <c r="B26" s="118"/>
      <c r="G26" s="117">
        <f>'[191]SVQ Net Blended Yield'!$F$20</f>
        <v>2.3453239974672201E-2</v>
      </c>
      <c r="H26" s="114"/>
      <c r="I26" s="114"/>
    </row>
    <row r="27" spans="1:11" s="92" customFormat="1" ht="17.25" customHeight="1" x14ac:dyDescent="0.2">
      <c r="A27" s="116" t="s">
        <v>111</v>
      </c>
      <c r="B27" s="116"/>
      <c r="C27" s="90"/>
      <c r="D27" s="90"/>
      <c r="E27" s="90"/>
      <c r="F27" s="90"/>
      <c r="G27" s="115">
        <f>'[192]SVU Net Blended Yield'!$F$20</f>
        <v>2.14532399746722E-2</v>
      </c>
      <c r="H27" s="114"/>
      <c r="I27" s="114"/>
    </row>
    <row r="28" spans="1:11" s="92" customFormat="1" ht="17.25" customHeight="1" x14ac:dyDescent="0.2">
      <c r="A28" s="111" t="s">
        <v>54</v>
      </c>
      <c r="B28" s="111"/>
      <c r="C28" s="111"/>
      <c r="D28" s="111"/>
      <c r="E28" s="111"/>
      <c r="F28" s="111"/>
      <c r="G28" s="113">
        <v>2.81</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2856</v>
      </c>
      <c r="H30" s="114"/>
      <c r="I30" s="114"/>
    </row>
    <row r="31" spans="1:11" s="92" customFormat="1" ht="17.25" customHeight="1" x14ac:dyDescent="0.2">
      <c r="A31" s="111" t="s">
        <v>4</v>
      </c>
      <c r="B31" s="111"/>
      <c r="C31" s="111"/>
      <c r="D31" s="111"/>
      <c r="E31" s="111"/>
      <c r="F31" s="111"/>
      <c r="G31" s="135">
        <v>0.94164899999999996</v>
      </c>
      <c r="H31" s="114"/>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0.95060199999999995</v>
      </c>
      <c r="J36" s="97"/>
    </row>
    <row r="37" spans="1:17" s="84" customFormat="1" ht="17.25" customHeight="1" x14ac:dyDescent="0.2">
      <c r="A37" s="104" t="s">
        <v>52</v>
      </c>
      <c r="B37" s="103" t="s">
        <v>44</v>
      </c>
      <c r="C37" s="101" t="s">
        <v>51</v>
      </c>
      <c r="D37" s="97"/>
      <c r="E37" s="104" t="s">
        <v>12</v>
      </c>
      <c r="I37" s="91">
        <v>1.1110999999999999E-2</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3.8286000000000001E-2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0.16567574301474183</v>
      </c>
      <c r="D44" s="97"/>
      <c r="E44" s="90" t="s">
        <v>85</v>
      </c>
      <c r="F44" s="89"/>
      <c r="G44" s="89"/>
      <c r="H44" s="89"/>
      <c r="I44" s="88">
        <v>0.60879053868018751</v>
      </c>
      <c r="J44" s="97"/>
    </row>
    <row r="45" spans="1:17" s="84" customFormat="1" ht="17.25" customHeight="1" x14ac:dyDescent="0.2">
      <c r="A45" s="92" t="s">
        <v>18</v>
      </c>
      <c r="C45" s="91">
        <v>4.1432529267240989E-2</v>
      </c>
      <c r="D45" s="97"/>
      <c r="E45" s="92" t="s">
        <v>86</v>
      </c>
      <c r="I45" s="91">
        <v>6.5471625690648419E-2</v>
      </c>
      <c r="J45" s="97"/>
    </row>
    <row r="46" spans="1:17" s="84" customFormat="1" ht="17.25" customHeight="1" x14ac:dyDescent="0.2">
      <c r="A46" s="90" t="s">
        <v>82</v>
      </c>
      <c r="B46" s="89"/>
      <c r="C46" s="88">
        <v>0.31796750920191191</v>
      </c>
      <c r="D46" s="97"/>
      <c r="E46" s="90" t="s">
        <v>87</v>
      </c>
      <c r="F46" s="89"/>
      <c r="G46" s="89"/>
      <c r="H46" s="89"/>
      <c r="I46" s="88">
        <v>0.15089715540672188</v>
      </c>
      <c r="J46" s="97"/>
    </row>
    <row r="47" spans="1:17" s="84" customFormat="1" ht="17.25" customHeight="1" x14ac:dyDescent="0.2">
      <c r="A47" s="92" t="s">
        <v>19</v>
      </c>
      <c r="C47" s="91">
        <v>0.23459013748372004</v>
      </c>
      <c r="D47" s="97"/>
      <c r="E47" s="92" t="s">
        <v>88</v>
      </c>
      <c r="I47" s="91">
        <v>0.10731169863974585</v>
      </c>
      <c r="J47" s="97"/>
    </row>
    <row r="48" spans="1:17" s="84" customFormat="1" ht="17.25" customHeight="1" x14ac:dyDescent="0.2">
      <c r="A48" s="90" t="s">
        <v>20</v>
      </c>
      <c r="B48" s="89"/>
      <c r="C48" s="88">
        <v>0.16156278133331617</v>
      </c>
      <c r="D48" s="97"/>
      <c r="E48" s="90" t="s">
        <v>90</v>
      </c>
      <c r="F48" s="89"/>
      <c r="G48" s="89"/>
      <c r="H48" s="89"/>
      <c r="I48" s="88">
        <v>5.300346346983776E-4</v>
      </c>
      <c r="J48" s="97"/>
    </row>
    <row r="49" spans="1:10" s="84" customFormat="1" ht="17.25" customHeight="1" x14ac:dyDescent="0.2">
      <c r="A49" s="92" t="s">
        <v>12</v>
      </c>
      <c r="C49" s="91">
        <v>1.1799578018808149E-2</v>
      </c>
      <c r="D49" s="97"/>
      <c r="E49" s="92" t="s">
        <v>89</v>
      </c>
      <c r="I49" s="91">
        <v>2.7225267774525509E-5</v>
      </c>
      <c r="J49" s="97"/>
    </row>
    <row r="50" spans="1:10" s="84" customFormat="1" ht="17.25" customHeight="1" thickBot="1" x14ac:dyDescent="0.25">
      <c r="A50" s="90" t="s">
        <v>83</v>
      </c>
      <c r="B50" s="89"/>
      <c r="C50" s="88">
        <v>0</v>
      </c>
      <c r="D50" s="97"/>
      <c r="E50" s="129" t="s">
        <v>14</v>
      </c>
      <c r="F50" s="129"/>
      <c r="G50" s="129"/>
      <c r="H50" s="129"/>
      <c r="I50" s="131">
        <v>6.6971721680255586E-2</v>
      </c>
      <c r="J50" s="97"/>
    </row>
    <row r="51" spans="1:10" s="84" customFormat="1" ht="17.25" customHeight="1" thickBot="1" x14ac:dyDescent="0.25">
      <c r="A51" s="87" t="s">
        <v>14</v>
      </c>
      <c r="B51" s="86"/>
      <c r="C51" s="85">
        <v>6.6971721680255392E-2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44561</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rNB7PjwhY9womDqP5uOWQDh2YxvaVcchNZWjUSRnJwKL+IXL0EgMuq018txRVu9cfCNtUL6/JUEp+vimFIokVQ==" saltValue="/CQBFs0ANotahA3oyMgbSw=="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44865</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23887757448.779999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17">
        <f>'[193]SVW Net Blended Yield'!$F$20</f>
        <v>2.3820812412602602E-2</v>
      </c>
      <c r="I16" s="114"/>
    </row>
    <row r="17" spans="1:11" s="92" customFormat="1" ht="17.25" customHeight="1" x14ac:dyDescent="0.2">
      <c r="A17" s="116" t="s">
        <v>101</v>
      </c>
      <c r="B17" s="116"/>
      <c r="C17" s="90"/>
      <c r="D17" s="90"/>
      <c r="E17" s="90"/>
      <c r="F17" s="90"/>
      <c r="G17" s="115">
        <f>'[194]SVC Net Blended Yield'!$F$20</f>
        <v>2.1764487067800899E-2</v>
      </c>
      <c r="I17" s="114"/>
    </row>
    <row r="18" spans="1:11" s="92" customFormat="1" ht="17.25" customHeight="1" x14ac:dyDescent="0.2">
      <c r="A18" s="118" t="s">
        <v>102</v>
      </c>
      <c r="B18" s="118"/>
      <c r="G18" s="117">
        <f>'[195]SVE Net Blended Yield'!$F$20</f>
        <v>2.22644870678009E-2</v>
      </c>
      <c r="I18" s="114"/>
      <c r="K18" s="114"/>
    </row>
    <row r="19" spans="1:11" s="92" customFormat="1" ht="17.25" customHeight="1" x14ac:dyDescent="0.2">
      <c r="A19" s="116" t="s">
        <v>103</v>
      </c>
      <c r="B19" s="116"/>
      <c r="C19" s="90"/>
      <c r="D19" s="90"/>
      <c r="E19" s="90"/>
      <c r="F19" s="90"/>
      <c r="G19" s="115">
        <f>'[196]SVF Net Blended Yield'!$F$20</f>
        <v>1.9764487067800901E-2</v>
      </c>
      <c r="I19" s="114"/>
    </row>
    <row r="20" spans="1:11" s="92" customFormat="1" ht="17.25" customHeight="1" x14ac:dyDescent="0.2">
      <c r="A20" s="118" t="s">
        <v>104</v>
      </c>
      <c r="B20" s="118"/>
      <c r="G20" s="117">
        <f>'[197]SVJ Net Blended Yield'!$F$20</f>
        <v>1.6764487067800898E-2</v>
      </c>
      <c r="I20" s="114"/>
    </row>
    <row r="21" spans="1:11" s="92" customFormat="1" ht="17.25" customHeight="1" x14ac:dyDescent="0.2">
      <c r="A21" s="116" t="s">
        <v>105</v>
      </c>
      <c r="B21" s="116"/>
      <c r="C21" s="90"/>
      <c r="D21" s="90"/>
      <c r="E21" s="90"/>
      <c r="F21" s="90"/>
      <c r="G21" s="115">
        <f>'[198]SVK Net Blended Yield'!$F$20</f>
        <v>1.87644870678009E-2</v>
      </c>
      <c r="I21" s="114"/>
    </row>
    <row r="22" spans="1:11" s="92" customFormat="1" ht="17.25" customHeight="1" x14ac:dyDescent="0.2">
      <c r="A22" s="118" t="s">
        <v>106</v>
      </c>
      <c r="B22" s="118"/>
      <c r="G22" s="117">
        <f>'[199]SVL Net Blended Yield'!$F$20</f>
        <v>1.6764487067800898E-2</v>
      </c>
      <c r="I22" s="114"/>
    </row>
    <row r="23" spans="1:11" s="92" customFormat="1" ht="17.25" customHeight="1" x14ac:dyDescent="0.2">
      <c r="A23" s="116" t="s">
        <v>107</v>
      </c>
      <c r="B23" s="116"/>
      <c r="C23" s="90"/>
      <c r="D23" s="90"/>
      <c r="E23" s="90"/>
      <c r="F23" s="90"/>
      <c r="G23" s="115">
        <f>'[200]SVM Net Blended Yield'!$F$20</f>
        <v>1.9264487067800901E-2</v>
      </c>
      <c r="I23" s="114"/>
      <c r="K23" s="114"/>
    </row>
    <row r="24" spans="1:11" s="92" customFormat="1" ht="17.25" customHeight="1" x14ac:dyDescent="0.2">
      <c r="A24" s="118" t="s">
        <v>108</v>
      </c>
      <c r="B24" s="118"/>
      <c r="G24" s="117">
        <f>'[201]SVN Net Blended Yield'!$F$20</f>
        <v>1.42644870678009E-2</v>
      </c>
      <c r="I24" s="114"/>
    </row>
    <row r="25" spans="1:11" s="92" customFormat="1" ht="17.25" customHeight="1" x14ac:dyDescent="0.2">
      <c r="A25" s="116" t="s">
        <v>109</v>
      </c>
      <c r="B25" s="116"/>
      <c r="C25" s="90"/>
      <c r="D25" s="90"/>
      <c r="E25" s="90"/>
      <c r="F25" s="90"/>
      <c r="G25" s="115">
        <f>'[202]SVO Net Blended Yield'!$F$20</f>
        <v>2.0264487067800901E-2</v>
      </c>
      <c r="I25" s="114"/>
    </row>
    <row r="26" spans="1:11" s="92" customFormat="1" ht="17.25" customHeight="1" x14ac:dyDescent="0.2">
      <c r="A26" s="118" t="s">
        <v>110</v>
      </c>
      <c r="B26" s="118"/>
      <c r="G26" s="117">
        <f>'[203]SVQ Net Blended Yield'!$F$20</f>
        <v>2.22644870678009E-2</v>
      </c>
      <c r="I26" s="114"/>
    </row>
    <row r="27" spans="1:11" s="92" customFormat="1" ht="17.25" customHeight="1" x14ac:dyDescent="0.2">
      <c r="A27" s="116" t="s">
        <v>111</v>
      </c>
      <c r="B27" s="116"/>
      <c r="C27" s="90"/>
      <c r="D27" s="90"/>
      <c r="E27" s="90"/>
      <c r="F27" s="90"/>
      <c r="G27" s="115">
        <f>'[204]SVU Net Blended Yield'!$F$20</f>
        <v>2.0264487067800901E-2</v>
      </c>
      <c r="I27" s="114"/>
    </row>
    <row r="28" spans="1:11" s="92" customFormat="1" ht="17.25" customHeight="1" x14ac:dyDescent="0.2">
      <c r="A28" s="111" t="s">
        <v>54</v>
      </c>
      <c r="B28" s="111"/>
      <c r="C28" s="111"/>
      <c r="D28" s="111"/>
      <c r="E28" s="111"/>
      <c r="F28" s="111"/>
      <c r="G28" s="113">
        <v>2.84</v>
      </c>
      <c r="I28" s="114"/>
    </row>
    <row r="29" spans="1:11" s="92" customFormat="1" ht="17.25" customHeight="1" x14ac:dyDescent="0.2">
      <c r="A29" s="111" t="s">
        <v>42</v>
      </c>
      <c r="B29" s="111"/>
      <c r="C29" s="111"/>
      <c r="D29" s="111"/>
      <c r="E29" s="111"/>
      <c r="F29" s="111"/>
      <c r="G29" s="111">
        <v>10</v>
      </c>
      <c r="I29" s="114"/>
    </row>
    <row r="30" spans="1:11" s="92" customFormat="1" ht="17.25" customHeight="1" x14ac:dyDescent="0.2">
      <c r="A30" s="111" t="s">
        <v>3</v>
      </c>
      <c r="B30" s="111"/>
      <c r="C30" s="111"/>
      <c r="D30" s="111"/>
      <c r="E30" s="111"/>
      <c r="F30" s="111"/>
      <c r="G30" s="112">
        <v>2922</v>
      </c>
      <c r="I30" s="114"/>
    </row>
    <row r="31" spans="1:11" s="92" customFormat="1" ht="17.25" customHeight="1" x14ac:dyDescent="0.2">
      <c r="A31" s="111" t="s">
        <v>4</v>
      </c>
      <c r="B31" s="111"/>
      <c r="C31" s="111"/>
      <c r="D31" s="111"/>
      <c r="E31" s="111"/>
      <c r="F31" s="111"/>
      <c r="G31" s="135">
        <v>0.92934499999999998</v>
      </c>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E36" s="99" t="s">
        <v>11</v>
      </c>
      <c r="F36" s="89"/>
      <c r="G36" s="89"/>
      <c r="H36" s="89"/>
      <c r="I36" s="88">
        <v>0.94493099999999997</v>
      </c>
    </row>
    <row r="37" spans="1:17" s="84" customFormat="1" ht="17.25" customHeight="1" x14ac:dyDescent="0.2">
      <c r="A37" s="104" t="s">
        <v>52</v>
      </c>
      <c r="B37" s="103" t="s">
        <v>44</v>
      </c>
      <c r="C37" s="101" t="s">
        <v>51</v>
      </c>
      <c r="E37" s="104" t="s">
        <v>12</v>
      </c>
      <c r="I37" s="91">
        <v>1.0858E-2</v>
      </c>
      <c r="O37" s="104"/>
      <c r="P37" s="103"/>
      <c r="Q37" s="103"/>
    </row>
    <row r="38" spans="1:17" s="84" customFormat="1" ht="17.25" customHeight="1" x14ac:dyDescent="0.2">
      <c r="A38" s="99" t="s">
        <v>65</v>
      </c>
      <c r="B38" s="98" t="s">
        <v>46</v>
      </c>
      <c r="C38" s="98" t="s">
        <v>45</v>
      </c>
      <c r="E38" s="99" t="s">
        <v>13</v>
      </c>
      <c r="F38" s="89"/>
      <c r="G38" s="89"/>
      <c r="H38" s="89"/>
      <c r="I38" s="88">
        <v>0</v>
      </c>
      <c r="O38" s="104"/>
      <c r="P38" s="103"/>
      <c r="Q38" s="103"/>
    </row>
    <row r="39" spans="1:17" s="84" customFormat="1" ht="17.25" customHeight="1" thickBot="1" x14ac:dyDescent="0.25">
      <c r="A39" s="102" t="s">
        <v>64</v>
      </c>
      <c r="B39" s="101" t="s">
        <v>95</v>
      </c>
      <c r="C39" s="101" t="s">
        <v>45</v>
      </c>
      <c r="E39" s="100" t="s">
        <v>14</v>
      </c>
      <c r="F39" s="86"/>
      <c r="G39" s="86"/>
      <c r="H39" s="86"/>
      <c r="I39" s="85">
        <v>4.4208999999999998E-2</v>
      </c>
    </row>
    <row r="40" spans="1:17" s="84" customFormat="1" ht="17.25" customHeight="1" x14ac:dyDescent="0.2">
      <c r="A40" s="99" t="s">
        <v>47</v>
      </c>
      <c r="B40" s="98" t="s">
        <v>46</v>
      </c>
      <c r="C40" s="98" t="s">
        <v>45</v>
      </c>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0.15169440281781901</v>
      </c>
      <c r="E44" s="90" t="s">
        <v>85</v>
      </c>
      <c r="F44" s="89"/>
      <c r="G44" s="89"/>
      <c r="H44" s="89"/>
      <c r="I44" s="88">
        <v>0.5934224206021772</v>
      </c>
    </row>
    <row r="45" spans="1:17" s="84" customFormat="1" ht="17.25" customHeight="1" x14ac:dyDescent="0.2">
      <c r="A45" s="92" t="s">
        <v>18</v>
      </c>
      <c r="C45" s="91">
        <v>4.1851064902984299E-2</v>
      </c>
      <c r="E45" s="92" t="s">
        <v>86</v>
      </c>
      <c r="I45" s="91">
        <v>6.8103318141970903E-2</v>
      </c>
    </row>
    <row r="46" spans="1:17" s="84" customFormat="1" ht="17.25" customHeight="1" x14ac:dyDescent="0.2">
      <c r="A46" s="90" t="s">
        <v>82</v>
      </c>
      <c r="B46" s="89"/>
      <c r="C46" s="88">
        <v>0.33023535600508097</v>
      </c>
      <c r="E46" s="90" t="s">
        <v>87</v>
      </c>
      <c r="F46" s="89"/>
      <c r="G46" s="89"/>
      <c r="H46" s="89"/>
      <c r="I46" s="88">
        <v>0.1566278245043379</v>
      </c>
    </row>
    <row r="47" spans="1:17" s="84" customFormat="1" ht="17.25" customHeight="1" x14ac:dyDescent="0.2">
      <c r="A47" s="92" t="s">
        <v>19</v>
      </c>
      <c r="C47" s="91">
        <v>0.23088897361260319</v>
      </c>
      <c r="E47" s="92" t="s">
        <v>88</v>
      </c>
      <c r="I47" s="91">
        <v>0.11063160892692367</v>
      </c>
    </row>
    <row r="48" spans="1:17" s="84" customFormat="1" ht="17.25" customHeight="1" x14ac:dyDescent="0.2">
      <c r="A48" s="90" t="s">
        <v>20</v>
      </c>
      <c r="B48" s="89"/>
      <c r="C48" s="88">
        <v>0.164057762957008</v>
      </c>
      <c r="E48" s="90" t="s">
        <v>90</v>
      </c>
      <c r="F48" s="89"/>
      <c r="G48" s="89"/>
      <c r="H48" s="89"/>
      <c r="I48" s="88">
        <v>1.587073217204102E-3</v>
      </c>
    </row>
    <row r="49" spans="1:9" s="84" customFormat="1" ht="17.25" customHeight="1" x14ac:dyDescent="0.2">
      <c r="A49" s="92" t="s">
        <v>12</v>
      </c>
      <c r="C49" s="91">
        <v>1.1684408707691E-2</v>
      </c>
      <c r="E49" s="92" t="s">
        <v>89</v>
      </c>
      <c r="I49" s="91">
        <v>3.9723610516197498E-5</v>
      </c>
    </row>
    <row r="50" spans="1:9" s="84" customFormat="1" ht="17.25" customHeight="1" thickBot="1" x14ac:dyDescent="0.25">
      <c r="A50" s="90" t="s">
        <v>83</v>
      </c>
      <c r="B50" s="89"/>
      <c r="C50" s="88">
        <v>0</v>
      </c>
      <c r="E50" s="129" t="s">
        <v>14</v>
      </c>
      <c r="F50" s="129"/>
      <c r="G50" s="129"/>
      <c r="H50" s="129"/>
      <c r="I50" s="131">
        <v>6.9588030996817304E-2</v>
      </c>
    </row>
    <row r="51" spans="1:9" s="84" customFormat="1" ht="17.25" customHeight="1" thickBot="1" x14ac:dyDescent="0.25">
      <c r="A51" s="87" t="s">
        <v>14</v>
      </c>
      <c r="B51" s="86"/>
      <c r="C51" s="85">
        <v>6.9588030996816805E-2</v>
      </c>
      <c r="E51" s="92"/>
      <c r="I51" s="91"/>
    </row>
    <row r="52" spans="1:9" s="82" customFormat="1" ht="12" x14ac:dyDescent="0.2">
      <c r="A52" s="83"/>
      <c r="B52" s="83"/>
      <c r="C52" s="83"/>
      <c r="D52" s="133"/>
      <c r="E52" s="83"/>
      <c r="F52" s="83"/>
      <c r="G52" s="83"/>
      <c r="H52" s="83"/>
      <c r="I52" s="83"/>
    </row>
    <row r="53" spans="1:9" s="81" customFormat="1" ht="80.25" customHeight="1" x14ac:dyDescent="0.2">
      <c r="A53" s="143" t="s">
        <v>112</v>
      </c>
      <c r="B53" s="143"/>
      <c r="C53" s="143"/>
      <c r="D53" s="143"/>
      <c r="E53" s="143"/>
      <c r="F53" s="143"/>
      <c r="G53" s="143"/>
      <c r="H53" s="143"/>
      <c r="I53" s="143"/>
    </row>
    <row r="54" spans="1:9" s="74" customFormat="1" ht="12.75" customHeight="1" x14ac:dyDescent="0.2">
      <c r="A54" s="74" t="s">
        <v>77</v>
      </c>
      <c r="B54" s="80">
        <v>44561</v>
      </c>
    </row>
    <row r="55" spans="1:9" s="74" customFormat="1" ht="12.75" customHeight="1" x14ac:dyDescent="0.2">
      <c r="A55" s="74" t="s">
        <v>78</v>
      </c>
    </row>
    <row r="56" spans="1:9" s="74" customFormat="1" ht="24.75" customHeight="1" x14ac:dyDescent="0.2">
      <c r="A56" s="144" t="s">
        <v>114</v>
      </c>
      <c r="B56" s="144"/>
      <c r="C56" s="144"/>
      <c r="D56" s="144"/>
      <c r="E56" s="144"/>
      <c r="F56" s="144"/>
      <c r="G56" s="144"/>
      <c r="H56" s="144"/>
      <c r="I56" s="144"/>
    </row>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algorithmName="SHA-512" hashValue="y0+x790CjdfwUYESSACRbuLHbN281IrE/3jHN6pCRaQQuqcm/hgM8Bc3MwwDHyv6THz4KtAta1xLcgZC3VE5fg==" saltValue="EjomY2gtbQLHGs2gK1MGPw=="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62"/>
  <sheetViews>
    <sheetView showGridLines="0" topLeftCell="A22" zoomScaleNormal="100" workbookViewId="0">
      <selection activeCell="B47" sqref="B47"/>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44834</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23967987645.630001</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17">
        <f>'[205]SVW Net Blended Yield'!$F$20</f>
        <v>2.2337146049756298E-2</v>
      </c>
      <c r="H16" s="114"/>
      <c r="I16" s="114"/>
    </row>
    <row r="17" spans="1:11" s="92" customFormat="1" ht="17.25" customHeight="1" x14ac:dyDescent="0.2">
      <c r="A17" s="116" t="s">
        <v>101</v>
      </c>
      <c r="B17" s="116"/>
      <c r="C17" s="90"/>
      <c r="D17" s="90"/>
      <c r="E17" s="90"/>
      <c r="F17" s="90"/>
      <c r="G17" s="115">
        <f>'[206]SVC Net Blended Yield'!$F$20</f>
        <v>2.0281260153923199E-2</v>
      </c>
      <c r="H17" s="114"/>
      <c r="I17" s="114"/>
    </row>
    <row r="18" spans="1:11" s="92" customFormat="1" ht="17.25" customHeight="1" x14ac:dyDescent="0.2">
      <c r="A18" s="118" t="s">
        <v>102</v>
      </c>
      <c r="B18" s="118"/>
      <c r="G18" s="117">
        <f>'[207]SVE Net Blended Yield'!$F$20</f>
        <v>2.0781260153923099E-2</v>
      </c>
      <c r="H18" s="114"/>
      <c r="I18" s="114"/>
      <c r="K18" s="114"/>
    </row>
    <row r="19" spans="1:11" s="92" customFormat="1" ht="17.25" customHeight="1" x14ac:dyDescent="0.2">
      <c r="A19" s="116" t="s">
        <v>103</v>
      </c>
      <c r="B19" s="116"/>
      <c r="C19" s="90"/>
      <c r="D19" s="90"/>
      <c r="E19" s="90"/>
      <c r="F19" s="90"/>
      <c r="G19" s="115">
        <f>'[208]SVF Net Blended Yield'!$F$20</f>
        <v>1.8281260153923101E-2</v>
      </c>
      <c r="H19" s="114"/>
      <c r="I19" s="114"/>
    </row>
    <row r="20" spans="1:11" s="92" customFormat="1" ht="17.25" customHeight="1" x14ac:dyDescent="0.2">
      <c r="A20" s="118" t="s">
        <v>104</v>
      </c>
      <c r="B20" s="118"/>
      <c r="G20" s="117">
        <f>'[209]SVJ Net Blended Yield'!$F$20</f>
        <v>1.52812601539231E-2</v>
      </c>
      <c r="H20" s="114"/>
      <c r="I20" s="114"/>
    </row>
    <row r="21" spans="1:11" s="92" customFormat="1" ht="17.25" customHeight="1" x14ac:dyDescent="0.2">
      <c r="A21" s="116" t="s">
        <v>105</v>
      </c>
      <c r="B21" s="116"/>
      <c r="C21" s="90"/>
      <c r="D21" s="90"/>
      <c r="E21" s="90"/>
      <c r="F21" s="90"/>
      <c r="G21" s="115">
        <f>'[210]SVK Net Blended Yield'!$F$20</f>
        <v>1.72812601539231E-2</v>
      </c>
      <c r="H21" s="114"/>
      <c r="I21" s="114"/>
    </row>
    <row r="22" spans="1:11" s="92" customFormat="1" ht="17.25" customHeight="1" x14ac:dyDescent="0.2">
      <c r="A22" s="118" t="s">
        <v>106</v>
      </c>
      <c r="B22" s="118"/>
      <c r="G22" s="117">
        <f>'[211]SVL Net Blended Yield'!$F$20</f>
        <v>1.52812601539231E-2</v>
      </c>
      <c r="H22" s="114"/>
      <c r="I22" s="114"/>
    </row>
    <row r="23" spans="1:11" s="92" customFormat="1" ht="17.25" customHeight="1" x14ac:dyDescent="0.2">
      <c r="A23" s="116" t="s">
        <v>107</v>
      </c>
      <c r="B23" s="116"/>
      <c r="C23" s="90"/>
      <c r="D23" s="90"/>
      <c r="E23" s="90"/>
      <c r="F23" s="90"/>
      <c r="G23" s="115">
        <f>'[212]SVM Net Blended Yield'!$F$20</f>
        <v>1.77812601539231E-2</v>
      </c>
      <c r="H23" s="114"/>
      <c r="I23" s="114"/>
      <c r="K23" s="114"/>
    </row>
    <row r="24" spans="1:11" s="92" customFormat="1" ht="17.25" customHeight="1" x14ac:dyDescent="0.2">
      <c r="A24" s="118" t="s">
        <v>108</v>
      </c>
      <c r="B24" s="118"/>
      <c r="G24" s="117">
        <f>'[213]SVN Net Blended Yield'!$F$20</f>
        <v>1.2781260153923101E-2</v>
      </c>
      <c r="H24" s="114"/>
      <c r="I24" s="114"/>
    </row>
    <row r="25" spans="1:11" s="92" customFormat="1" ht="17.25" customHeight="1" x14ac:dyDescent="0.2">
      <c r="A25" s="116" t="s">
        <v>109</v>
      </c>
      <c r="B25" s="116"/>
      <c r="C25" s="90"/>
      <c r="D25" s="90"/>
      <c r="E25" s="90"/>
      <c r="F25" s="90"/>
      <c r="G25" s="115">
        <f>'[214]SVO Net Blended Yield'!$F$20</f>
        <v>1.8781260153923101E-2</v>
      </c>
      <c r="H25" s="114"/>
      <c r="I25" s="114"/>
    </row>
    <row r="26" spans="1:11" s="92" customFormat="1" ht="17.25" customHeight="1" x14ac:dyDescent="0.2">
      <c r="A26" s="118" t="s">
        <v>110</v>
      </c>
      <c r="B26" s="118"/>
      <c r="G26" s="117">
        <f>'[215]SVQ Net Blended Yield'!$F$20</f>
        <v>2.0781260153923099E-2</v>
      </c>
      <c r="H26" s="114"/>
      <c r="I26" s="114"/>
    </row>
    <row r="27" spans="1:11" s="92" customFormat="1" ht="17.25" customHeight="1" x14ac:dyDescent="0.2">
      <c r="A27" s="116" t="s">
        <v>111</v>
      </c>
      <c r="B27" s="116"/>
      <c r="C27" s="90"/>
      <c r="D27" s="90"/>
      <c r="E27" s="90"/>
      <c r="F27" s="90"/>
      <c r="G27" s="115">
        <f>'[216]SVU Net Blended Yield'!$F$20</f>
        <v>1.8781260153923101E-2</v>
      </c>
      <c r="H27" s="114"/>
      <c r="I27" s="114"/>
    </row>
    <row r="28" spans="1:11" s="92" customFormat="1" ht="17.25" customHeight="1" x14ac:dyDescent="0.2">
      <c r="A28" s="111" t="s">
        <v>54</v>
      </c>
      <c r="B28" s="111"/>
      <c r="C28" s="111"/>
      <c r="D28" s="111"/>
      <c r="E28" s="111"/>
      <c r="F28" s="111"/>
      <c r="G28" s="113">
        <v>2.82</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2955</v>
      </c>
      <c r="H30" s="114"/>
      <c r="I30" s="114"/>
    </row>
    <row r="31" spans="1:11" s="92" customFormat="1" ht="17.25" customHeight="1" x14ac:dyDescent="0.2">
      <c r="A31" s="111" t="s">
        <v>4</v>
      </c>
      <c r="B31" s="111"/>
      <c r="C31" s="111"/>
      <c r="D31" s="111"/>
      <c r="E31" s="111"/>
      <c r="F31" s="111"/>
      <c r="G31" s="135">
        <v>0.93662699999999999</v>
      </c>
      <c r="H31" s="114"/>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0.93992299999999995</v>
      </c>
      <c r="J36" s="97"/>
    </row>
    <row r="37" spans="1:17" s="84" customFormat="1" ht="17.25" customHeight="1" x14ac:dyDescent="0.2">
      <c r="A37" s="104" t="s">
        <v>52</v>
      </c>
      <c r="B37" s="103" t="s">
        <v>44</v>
      </c>
      <c r="C37" s="101" t="s">
        <v>51</v>
      </c>
      <c r="D37" s="97"/>
      <c r="E37" s="104" t="s">
        <v>12</v>
      </c>
      <c r="I37" s="91">
        <v>1.0808999999999999E-2</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4.9265999999999997E-2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0.14235238343645701</v>
      </c>
      <c r="D44" s="97"/>
      <c r="E44" s="90" t="s">
        <v>85</v>
      </c>
      <c r="F44" s="89"/>
      <c r="G44" s="89"/>
      <c r="H44" s="89"/>
      <c r="I44" s="88">
        <v>0.59387134983918188</v>
      </c>
      <c r="J44" s="97"/>
    </row>
    <row r="45" spans="1:17" s="84" customFormat="1" ht="17.25" customHeight="1" x14ac:dyDescent="0.2">
      <c r="A45" s="92" t="s">
        <v>18</v>
      </c>
      <c r="C45" s="91">
        <v>4.2409385272265697E-2</v>
      </c>
      <c r="D45" s="97"/>
      <c r="E45" s="92" t="s">
        <v>86</v>
      </c>
      <c r="I45" s="91">
        <v>7.0701273770127693E-2</v>
      </c>
      <c r="J45" s="97"/>
    </row>
    <row r="46" spans="1:17" s="84" customFormat="1" ht="17.25" customHeight="1" x14ac:dyDescent="0.2">
      <c r="A46" s="90" t="s">
        <v>82</v>
      </c>
      <c r="B46" s="89"/>
      <c r="C46" s="88">
        <v>0.33519809510137122</v>
      </c>
      <c r="D46" s="97"/>
      <c r="E46" s="90" t="s">
        <v>87</v>
      </c>
      <c r="F46" s="89"/>
      <c r="G46" s="89"/>
      <c r="H46" s="89"/>
      <c r="I46" s="88">
        <v>0.15847810722689909</v>
      </c>
      <c r="J46" s="97"/>
    </row>
    <row r="47" spans="1:17" s="84" customFormat="1" ht="17.25" customHeight="1" x14ac:dyDescent="0.2">
      <c r="A47" s="92" t="s">
        <v>19</v>
      </c>
      <c r="C47" s="91">
        <v>0.2366420903617045</v>
      </c>
      <c r="D47" s="97"/>
      <c r="E47" s="92" t="s">
        <v>88</v>
      </c>
      <c r="I47" s="91">
        <v>0.1113306600766643</v>
      </c>
      <c r="J47" s="97"/>
    </row>
    <row r="48" spans="1:17" s="84" customFormat="1" ht="17.25" customHeight="1" x14ac:dyDescent="0.2">
      <c r="A48" s="90" t="s">
        <v>20</v>
      </c>
      <c r="B48" s="89"/>
      <c r="C48" s="88">
        <v>0.16784371783484101</v>
      </c>
      <c r="D48" s="97"/>
      <c r="E48" s="90" t="s">
        <v>90</v>
      </c>
      <c r="F48" s="89"/>
      <c r="G48" s="89"/>
      <c r="H48" s="89"/>
      <c r="I48" s="88">
        <v>1.5655398806540921E-3</v>
      </c>
      <c r="J48" s="97"/>
    </row>
    <row r="49" spans="1:10" s="84" customFormat="1" ht="17.25" customHeight="1" x14ac:dyDescent="0.2">
      <c r="A49" s="92" t="s">
        <v>12</v>
      </c>
      <c r="C49" s="91">
        <v>1.15408970629132E-2</v>
      </c>
      <c r="D49" s="97"/>
      <c r="E49" s="92" t="s">
        <v>89</v>
      </c>
      <c r="I49" s="91">
        <v>3.9638275983008997E-5</v>
      </c>
      <c r="J49" s="97"/>
    </row>
    <row r="50" spans="1:10" s="84" customFormat="1" ht="17.25" customHeight="1" thickBot="1" x14ac:dyDescent="0.25">
      <c r="A50" s="90" t="s">
        <v>83</v>
      </c>
      <c r="B50" s="89"/>
      <c r="C50" s="88">
        <v>0</v>
      </c>
      <c r="D50" s="97"/>
      <c r="E50" s="129" t="s">
        <v>14</v>
      </c>
      <c r="F50" s="129"/>
      <c r="G50" s="129"/>
      <c r="H50" s="129"/>
      <c r="I50" s="131">
        <v>6.4013430930456097E-2</v>
      </c>
      <c r="J50" s="97"/>
    </row>
    <row r="51" spans="1:10" s="84" customFormat="1" ht="17.25" customHeight="1" thickBot="1" x14ac:dyDescent="0.25">
      <c r="A51" s="87" t="s">
        <v>14</v>
      </c>
      <c r="B51" s="86"/>
      <c r="C51" s="85">
        <v>6.4013430930456305E-2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44561</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3qhlub9Q8DLgolq6TgZcz5B+aOfCLjwWsG7WsM1WIgnJIjj7XxJmSlfRBT4cq+mmM+d2npuahwyTalLmHEnXqw==" saltValue="cBwgI+5o62tAHgo70LZIIQ=="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44804</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23737102504.4799</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17">
        <f>'[217]SVW Net Blended Yield'!$F$20</f>
        <v>2.1971248055683699E-2</v>
      </c>
      <c r="H16" s="114"/>
      <c r="I16" s="114"/>
    </row>
    <row r="17" spans="1:11" s="92" customFormat="1" ht="17.25" customHeight="1" x14ac:dyDescent="0.2">
      <c r="A17" s="116" t="s">
        <v>101</v>
      </c>
      <c r="B17" s="116"/>
      <c r="C17" s="90"/>
      <c r="D17" s="90"/>
      <c r="E17" s="90"/>
      <c r="F17" s="90"/>
      <c r="G17" s="115">
        <f>'[218]SVC Net Blended Yield'!$F$20</f>
        <v>1.9912083264367001E-2</v>
      </c>
      <c r="H17" s="114"/>
      <c r="I17" s="114"/>
    </row>
    <row r="18" spans="1:11" s="92" customFormat="1" ht="17.25" customHeight="1" x14ac:dyDescent="0.2">
      <c r="A18" s="118" t="s">
        <v>102</v>
      </c>
      <c r="B18" s="118"/>
      <c r="G18" s="117">
        <f>'[219]SVE Net Blended Yield'!$F$20</f>
        <v>2.0412083264367002E-2</v>
      </c>
      <c r="H18" s="114"/>
      <c r="I18" s="114"/>
      <c r="K18" s="114"/>
    </row>
    <row r="19" spans="1:11" s="92" customFormat="1" ht="17.25" customHeight="1" x14ac:dyDescent="0.2">
      <c r="A19" s="116" t="s">
        <v>103</v>
      </c>
      <c r="B19" s="116"/>
      <c r="C19" s="90"/>
      <c r="D19" s="90"/>
      <c r="E19" s="90"/>
      <c r="F19" s="90"/>
      <c r="G19" s="115">
        <f>'[220]SVF Net Blended Yield'!$F$20</f>
        <v>1.7912083264366999E-2</v>
      </c>
      <c r="H19" s="114"/>
      <c r="I19" s="114"/>
    </row>
    <row r="20" spans="1:11" s="92" customFormat="1" ht="17.25" customHeight="1" x14ac:dyDescent="0.2">
      <c r="A20" s="118" t="s">
        <v>104</v>
      </c>
      <c r="B20" s="118"/>
      <c r="G20" s="117">
        <f>'[221]SVJ Net Blended Yield'!$F$20</f>
        <v>1.4912083264367E-2</v>
      </c>
      <c r="H20" s="114"/>
      <c r="I20" s="114"/>
    </row>
    <row r="21" spans="1:11" s="92" customFormat="1" ht="17.25" customHeight="1" x14ac:dyDescent="0.2">
      <c r="A21" s="116" t="s">
        <v>105</v>
      </c>
      <c r="B21" s="116"/>
      <c r="C21" s="90"/>
      <c r="D21" s="90"/>
      <c r="E21" s="90"/>
      <c r="F21" s="90"/>
      <c r="G21" s="115">
        <f>'[222]SVK Net Blended Yield'!$F$20</f>
        <v>1.6912083264366998E-2</v>
      </c>
      <c r="H21" s="114"/>
      <c r="I21" s="114"/>
    </row>
    <row r="22" spans="1:11" s="92" customFormat="1" ht="17.25" customHeight="1" x14ac:dyDescent="0.2">
      <c r="A22" s="118" t="s">
        <v>106</v>
      </c>
      <c r="B22" s="118"/>
      <c r="G22" s="117">
        <f>'[223]SVL Net Blended Yield'!$F$20</f>
        <v>1.4912083264367E-2</v>
      </c>
      <c r="H22" s="114"/>
      <c r="I22" s="114"/>
    </row>
    <row r="23" spans="1:11" s="92" customFormat="1" ht="17.25" customHeight="1" x14ac:dyDescent="0.2">
      <c r="A23" s="116" t="s">
        <v>107</v>
      </c>
      <c r="B23" s="116"/>
      <c r="C23" s="90"/>
      <c r="D23" s="90"/>
      <c r="E23" s="90"/>
      <c r="F23" s="90"/>
      <c r="G23" s="115">
        <f>'[224]SVM Net Blended Yield'!$F$20</f>
        <v>1.7412083264366999E-2</v>
      </c>
      <c r="H23" s="114"/>
      <c r="I23" s="114"/>
      <c r="K23" s="114"/>
    </row>
    <row r="24" spans="1:11" s="92" customFormat="1" ht="17.25" customHeight="1" x14ac:dyDescent="0.2">
      <c r="A24" s="118" t="s">
        <v>108</v>
      </c>
      <c r="B24" s="118"/>
      <c r="G24" s="117">
        <f>'[225]SVN Net Blended Yield'!$F$20</f>
        <v>1.2412083264367E-2</v>
      </c>
      <c r="H24" s="114"/>
      <c r="I24" s="114"/>
    </row>
    <row r="25" spans="1:11" s="92" customFormat="1" ht="17.25" customHeight="1" x14ac:dyDescent="0.2">
      <c r="A25" s="116" t="s">
        <v>109</v>
      </c>
      <c r="B25" s="116"/>
      <c r="C25" s="90"/>
      <c r="D25" s="90"/>
      <c r="E25" s="90"/>
      <c r="F25" s="90"/>
      <c r="G25" s="115">
        <f>'[226]SVO Net Blended Yield'!$F$20</f>
        <v>1.8412083264367E-2</v>
      </c>
      <c r="H25" s="114"/>
      <c r="I25" s="114"/>
    </row>
    <row r="26" spans="1:11" s="92" customFormat="1" ht="17.25" customHeight="1" x14ac:dyDescent="0.2">
      <c r="A26" s="118" t="s">
        <v>110</v>
      </c>
      <c r="B26" s="118"/>
      <c r="G26" s="117">
        <f>'[227]SVQ Net Blended Yield'!$F$20</f>
        <v>2.0412083264367002E-2</v>
      </c>
      <c r="H26" s="114"/>
      <c r="I26" s="114"/>
    </row>
    <row r="27" spans="1:11" s="92" customFormat="1" ht="17.25" customHeight="1" x14ac:dyDescent="0.2">
      <c r="A27" s="116" t="s">
        <v>111</v>
      </c>
      <c r="B27" s="116"/>
      <c r="C27" s="90"/>
      <c r="D27" s="90"/>
      <c r="E27" s="90"/>
      <c r="F27" s="90"/>
      <c r="G27" s="115">
        <f>'[228]SVU Net Blended Yield'!$F$20</f>
        <v>1.8412083264367E-2</v>
      </c>
      <c r="H27" s="114"/>
      <c r="I27" s="114"/>
    </row>
    <row r="28" spans="1:11" s="92" customFormat="1" ht="17.25" customHeight="1" x14ac:dyDescent="0.2">
      <c r="A28" s="111" t="s">
        <v>54</v>
      </c>
      <c r="B28" s="111"/>
      <c r="C28" s="111"/>
      <c r="D28" s="111"/>
      <c r="E28" s="111"/>
      <c r="F28" s="111"/>
      <c r="G28" s="113">
        <v>2.91</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2958</v>
      </c>
      <c r="H30" s="114"/>
      <c r="I30" s="114"/>
    </row>
    <row r="31" spans="1:11" s="92" customFormat="1" ht="17.25" customHeight="1" x14ac:dyDescent="0.2">
      <c r="A31" s="111" t="s">
        <v>4</v>
      </c>
      <c r="B31" s="111"/>
      <c r="C31" s="111"/>
      <c r="D31" s="111"/>
      <c r="E31" s="111"/>
      <c r="F31" s="111"/>
      <c r="G31" s="135">
        <v>0.95890500000000001</v>
      </c>
      <c r="H31" s="114"/>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0.94713199999999997</v>
      </c>
      <c r="J36" s="97"/>
    </row>
    <row r="37" spans="1:17" s="84" customFormat="1" ht="17.25" customHeight="1" x14ac:dyDescent="0.2">
      <c r="A37" s="104" t="s">
        <v>52</v>
      </c>
      <c r="B37" s="103" t="s">
        <v>44</v>
      </c>
      <c r="C37" s="101" t="s">
        <v>51</v>
      </c>
      <c r="D37" s="97"/>
      <c r="E37" s="104" t="s">
        <v>12</v>
      </c>
      <c r="I37" s="91">
        <v>1.09E-2</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4.1966999999999997E-2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0.13455582577709299</v>
      </c>
      <c r="D44" s="97"/>
      <c r="E44" s="90" t="s">
        <v>85</v>
      </c>
      <c r="F44" s="89"/>
      <c r="G44" s="89"/>
      <c r="H44" s="89"/>
      <c r="I44" s="88">
        <v>0.59292820156494619</v>
      </c>
      <c r="J44" s="97"/>
    </row>
    <row r="45" spans="1:17" s="84" customFormat="1" ht="17.25" customHeight="1" x14ac:dyDescent="0.2">
      <c r="A45" s="92" t="s">
        <v>18</v>
      </c>
      <c r="C45" s="91">
        <v>4.5462692920015098E-2</v>
      </c>
      <c r="D45" s="97"/>
      <c r="E45" s="92" t="s">
        <v>86</v>
      </c>
      <c r="I45" s="91">
        <v>7.2031039010801101E-2</v>
      </c>
      <c r="J45" s="97"/>
    </row>
    <row r="46" spans="1:17" s="84" customFormat="1" ht="17.25" customHeight="1" x14ac:dyDescent="0.2">
      <c r="A46" s="90" t="s">
        <v>82</v>
      </c>
      <c r="B46" s="89"/>
      <c r="C46" s="88">
        <v>0.33995311971407732</v>
      </c>
      <c r="D46" s="97"/>
      <c r="E46" s="90" t="s">
        <v>87</v>
      </c>
      <c r="F46" s="89"/>
      <c r="G46" s="89"/>
      <c r="H46" s="89"/>
      <c r="I46" s="88">
        <v>0.15922219602141041</v>
      </c>
      <c r="J46" s="97"/>
    </row>
    <row r="47" spans="1:17" s="84" customFormat="1" ht="17.25" customHeight="1" x14ac:dyDescent="0.2">
      <c r="A47" s="92" t="s">
        <v>19</v>
      </c>
      <c r="C47" s="91">
        <v>0.2410023067194853</v>
      </c>
      <c r="D47" s="97"/>
      <c r="E47" s="92" t="s">
        <v>88</v>
      </c>
      <c r="I47" s="91">
        <v>0.11396152135831046</v>
      </c>
      <c r="J47" s="97"/>
    </row>
    <row r="48" spans="1:17" s="84" customFormat="1" ht="17.25" customHeight="1" x14ac:dyDescent="0.2">
      <c r="A48" s="90" t="s">
        <v>20</v>
      </c>
      <c r="B48" s="89"/>
      <c r="C48" s="88">
        <v>0.167365026334584</v>
      </c>
      <c r="D48" s="97"/>
      <c r="E48" s="90" t="s">
        <v>90</v>
      </c>
      <c r="F48" s="89"/>
      <c r="G48" s="89"/>
      <c r="H48" s="89"/>
      <c r="I48" s="88">
        <v>1.5600154442886971E-3</v>
      </c>
      <c r="J48" s="97"/>
    </row>
    <row r="49" spans="1:10" s="84" customFormat="1" ht="17.25" customHeight="1" x14ac:dyDescent="0.2">
      <c r="A49" s="92" t="s">
        <v>12</v>
      </c>
      <c r="C49" s="91">
        <v>1.1367354264847101E-2</v>
      </c>
      <c r="D49" s="97"/>
      <c r="E49" s="92" t="s">
        <v>89</v>
      </c>
      <c r="I49" s="91">
        <v>3.3523303618345701E-6</v>
      </c>
      <c r="J49" s="97"/>
    </row>
    <row r="50" spans="1:10" s="84" customFormat="1" ht="17.25" customHeight="1" thickBot="1" x14ac:dyDescent="0.25">
      <c r="A50" s="90" t="s">
        <v>83</v>
      </c>
      <c r="B50" s="89"/>
      <c r="C50" s="88">
        <v>0</v>
      </c>
      <c r="D50" s="97"/>
      <c r="E50" s="129" t="s">
        <v>14</v>
      </c>
      <c r="F50" s="129"/>
      <c r="G50" s="129"/>
      <c r="H50" s="129"/>
      <c r="I50" s="131">
        <v>6.0293674269869597E-2</v>
      </c>
      <c r="J50" s="97"/>
    </row>
    <row r="51" spans="1:10" s="84" customFormat="1" ht="17.25" customHeight="1" thickBot="1" x14ac:dyDescent="0.25">
      <c r="A51" s="87" t="s">
        <v>14</v>
      </c>
      <c r="B51" s="86"/>
      <c r="C51" s="85">
        <v>6.0293674269869597E-2</v>
      </c>
      <c r="D51" s="97"/>
      <c r="E51" s="92"/>
      <c r="I51" s="91"/>
      <c r="J51" s="97"/>
    </row>
    <row r="52" spans="1:10" s="82" customFormat="1" ht="12" x14ac:dyDescent="0.2">
      <c r="A52" s="83"/>
      <c r="B52" s="83"/>
      <c r="C52" s="83"/>
      <c r="D52" s="8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44561</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du2Z2wXWQi1IUqlucfTMLHEzLwnXD7zsq4nvY4TFERKuNUHnoaGgODTjfvvLmv9KSYuRQjSBHrbwBwT1rzdXhw==" saltValue="w+ba2hlLQitCrnzh0eimog=="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0D95C-B009-4BEC-84A8-4BCEBDAEB75C}">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45322</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19409300704.720001</v>
      </c>
      <c r="E13" s="97"/>
    </row>
    <row r="14" spans="1:12" s="82" customFormat="1" ht="12" x14ac:dyDescent="0.2"/>
    <row r="15" spans="1:12" s="84" customFormat="1" ht="16.5" customHeight="1" x14ac:dyDescent="0.2">
      <c r="A15" s="75" t="s">
        <v>2</v>
      </c>
      <c r="B15" s="96"/>
      <c r="C15" s="96"/>
      <c r="D15" s="96"/>
      <c r="E15" s="96"/>
      <c r="F15" s="96"/>
      <c r="G15" s="96"/>
      <c r="H15" s="97"/>
    </row>
    <row r="16" spans="1:12" s="92" customFormat="1" ht="17.25" customHeight="1" x14ac:dyDescent="0.2">
      <c r="A16" s="92" t="s">
        <v>113</v>
      </c>
      <c r="G16" s="136">
        <f>'[13]SVW Net Blended Yield'!$F$21</f>
        <v>2.9798306866148899E-2</v>
      </c>
      <c r="H16" s="114"/>
      <c r="I16" s="114"/>
    </row>
    <row r="17" spans="1:11" s="92" customFormat="1" ht="17.25" customHeight="1" x14ac:dyDescent="0.2">
      <c r="A17" s="116" t="s">
        <v>101</v>
      </c>
      <c r="B17" s="116"/>
      <c r="C17" s="90"/>
      <c r="D17" s="90"/>
      <c r="E17" s="90"/>
      <c r="F17" s="90"/>
      <c r="G17" s="115">
        <f>'[14]SVC Net Blended Yield'!$F$20</f>
        <v>2.7760313798146599E-2</v>
      </c>
      <c r="H17" s="114"/>
      <c r="I17" s="114"/>
    </row>
    <row r="18" spans="1:11" s="92" customFormat="1" ht="17.25" customHeight="1" x14ac:dyDescent="0.2">
      <c r="A18" s="118" t="s">
        <v>102</v>
      </c>
      <c r="B18" s="118"/>
      <c r="G18" s="136">
        <f>'[15]SVE Net Blended Yield'!$F$20</f>
        <v>2.82603137981466E-2</v>
      </c>
      <c r="H18" s="114"/>
      <c r="I18" s="114"/>
      <c r="K18" s="114"/>
    </row>
    <row r="19" spans="1:11" s="92" customFormat="1" ht="17.25" customHeight="1" x14ac:dyDescent="0.2">
      <c r="A19" s="116" t="s">
        <v>103</v>
      </c>
      <c r="B19" s="116"/>
      <c r="C19" s="90"/>
      <c r="D19" s="90"/>
      <c r="E19" s="90"/>
      <c r="F19" s="90"/>
      <c r="G19" s="115">
        <f>'[16]SVF Net Blended Yield'!$F$20</f>
        <v>2.5760313798146601E-2</v>
      </c>
      <c r="H19" s="114"/>
      <c r="I19" s="114"/>
    </row>
    <row r="20" spans="1:11" s="92" customFormat="1" ht="17.25" customHeight="1" x14ac:dyDescent="0.2">
      <c r="A20" s="118" t="s">
        <v>104</v>
      </c>
      <c r="B20" s="118"/>
      <c r="G20" s="136">
        <f>'[17]SVJ Net Blended Yield'!$F$20</f>
        <v>2.2760313798146602E-2</v>
      </c>
      <c r="H20" s="114"/>
      <c r="I20" s="114"/>
    </row>
    <row r="21" spans="1:11" s="92" customFormat="1" ht="17.25" customHeight="1" x14ac:dyDescent="0.2">
      <c r="A21" s="116" t="s">
        <v>105</v>
      </c>
      <c r="B21" s="116"/>
      <c r="C21" s="90"/>
      <c r="D21" s="90"/>
      <c r="E21" s="90"/>
      <c r="F21" s="90"/>
      <c r="G21" s="115">
        <f>'[18]SVK Net Blended Yield'!$F$20</f>
        <v>2.47603137981466E-2</v>
      </c>
      <c r="H21" s="114"/>
      <c r="I21" s="114"/>
    </row>
    <row r="22" spans="1:11" s="92" customFormat="1" ht="17.25" customHeight="1" x14ac:dyDescent="0.2">
      <c r="A22" s="118" t="s">
        <v>106</v>
      </c>
      <c r="B22" s="118"/>
      <c r="G22" s="136">
        <f>'[19]SVL Net Blended Yield'!$F$20</f>
        <v>2.2760313798146501E-2</v>
      </c>
      <c r="H22" s="114"/>
      <c r="I22" s="114"/>
    </row>
    <row r="23" spans="1:11" s="92" customFormat="1" ht="17.25" customHeight="1" x14ac:dyDescent="0.2">
      <c r="A23" s="116" t="s">
        <v>107</v>
      </c>
      <c r="B23" s="116"/>
      <c r="C23" s="90"/>
      <c r="D23" s="90"/>
      <c r="E23" s="90"/>
      <c r="F23" s="90"/>
      <c r="G23" s="115">
        <f>'[20]SVM Net Blended Yield'!$F$20</f>
        <v>2.52603137981465E-2</v>
      </c>
      <c r="H23" s="114"/>
      <c r="I23" s="114"/>
      <c r="K23" s="114"/>
    </row>
    <row r="24" spans="1:11" s="92" customFormat="1" ht="17.25" customHeight="1" x14ac:dyDescent="0.2">
      <c r="A24" s="118" t="s">
        <v>108</v>
      </c>
      <c r="B24" s="118"/>
      <c r="G24" s="136">
        <f>'[21]SVN Net Blended Yield'!$F$20</f>
        <v>2.0260313798146499E-2</v>
      </c>
      <c r="H24" s="114"/>
      <c r="I24" s="114"/>
    </row>
    <row r="25" spans="1:11" s="92" customFormat="1" ht="17.25" customHeight="1" x14ac:dyDescent="0.2">
      <c r="A25" s="116" t="s">
        <v>109</v>
      </c>
      <c r="B25" s="116"/>
      <c r="C25" s="90"/>
      <c r="D25" s="90"/>
      <c r="E25" s="90"/>
      <c r="F25" s="90"/>
      <c r="G25" s="115">
        <f>'[22]SVO Net Blended Yield'!$F$20</f>
        <v>2.6260313798146601E-2</v>
      </c>
      <c r="H25" s="114"/>
      <c r="I25" s="114"/>
    </row>
    <row r="26" spans="1:11" s="92" customFormat="1" ht="17.25" customHeight="1" x14ac:dyDescent="0.2">
      <c r="A26" s="118" t="s">
        <v>110</v>
      </c>
      <c r="B26" s="118"/>
      <c r="G26" s="136">
        <f>'[23]SVQ Net Blended Yield'!$F$20</f>
        <v>2.82603137981466E-2</v>
      </c>
      <c r="H26" s="114"/>
      <c r="I26" s="114"/>
    </row>
    <row r="27" spans="1:11" s="92" customFormat="1" ht="17.25" customHeight="1" x14ac:dyDescent="0.2">
      <c r="A27" s="116" t="s">
        <v>111</v>
      </c>
      <c r="B27" s="116"/>
      <c r="C27" s="90"/>
      <c r="D27" s="90"/>
      <c r="E27" s="90"/>
      <c r="F27" s="90"/>
      <c r="G27" s="115">
        <f>'[24]SVU Net Blended Yield'!$F$20</f>
        <v>2.6260313798146501E-2</v>
      </c>
      <c r="H27" s="114"/>
      <c r="I27" s="114"/>
    </row>
    <row r="28" spans="1:11" s="92" customFormat="1" ht="17.25" customHeight="1" x14ac:dyDescent="0.2">
      <c r="A28" s="111" t="s">
        <v>54</v>
      </c>
      <c r="B28" s="111"/>
      <c r="C28" s="111"/>
      <c r="D28" s="111"/>
      <c r="E28" s="111"/>
      <c r="F28" s="111"/>
      <c r="G28" s="113">
        <v>2.78</v>
      </c>
      <c r="H28" s="114"/>
      <c r="I28" s="114"/>
    </row>
    <row r="29" spans="1:11" s="92" customFormat="1" ht="17.25" customHeight="1" x14ac:dyDescent="0.2">
      <c r="A29" s="111" t="s">
        <v>42</v>
      </c>
      <c r="B29" s="111"/>
      <c r="C29" s="111"/>
      <c r="D29" s="111"/>
      <c r="E29" s="111"/>
      <c r="F29" s="111"/>
      <c r="G29" s="111">
        <v>11</v>
      </c>
      <c r="H29" s="114"/>
      <c r="I29" s="114"/>
    </row>
    <row r="30" spans="1:11" s="92" customFormat="1" ht="17.25" customHeight="1" x14ac:dyDescent="0.2">
      <c r="A30" s="111" t="s">
        <v>3</v>
      </c>
      <c r="B30" s="111"/>
      <c r="C30" s="111"/>
      <c r="D30" s="111"/>
      <c r="E30" s="111"/>
      <c r="F30" s="111"/>
      <c r="G30" s="112">
        <v>2524</v>
      </c>
      <c r="H30" s="114"/>
      <c r="I30" s="114"/>
    </row>
    <row r="31" spans="1:11" s="92" customFormat="1" ht="17.25" customHeight="1" x14ac:dyDescent="0.2">
      <c r="A31" s="111" t="s">
        <v>4</v>
      </c>
      <c r="B31" s="111"/>
      <c r="C31" s="111"/>
      <c r="D31" s="111"/>
      <c r="E31" s="111"/>
      <c r="F31" s="111"/>
      <c r="G31" s="135">
        <v>0.9536</v>
      </c>
      <c r="H31" s="114"/>
      <c r="I31" s="114"/>
    </row>
    <row r="32" spans="1:11" s="92" customFormat="1" ht="17.25" customHeight="1" thickBot="1" x14ac:dyDescent="0.25">
      <c r="A32" s="110" t="s">
        <v>24</v>
      </c>
      <c r="B32" s="110"/>
      <c r="C32" s="110"/>
      <c r="D32" s="110"/>
      <c r="E32" s="110"/>
      <c r="F32" s="110"/>
      <c r="G32" s="109">
        <v>0.38179999999999997</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0.95242099999999996</v>
      </c>
      <c r="J36" s="97"/>
    </row>
    <row r="37" spans="1:17" s="84" customFormat="1" ht="17.25" customHeight="1" x14ac:dyDescent="0.2">
      <c r="A37" s="104" t="s">
        <v>52</v>
      </c>
      <c r="B37" s="103" t="s">
        <v>44</v>
      </c>
      <c r="C37" s="101" t="s">
        <v>51</v>
      </c>
      <c r="D37" s="97"/>
      <c r="E37" s="104" t="s">
        <v>12</v>
      </c>
      <c r="I37" s="91">
        <v>9.7949999999999999E-3</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3.7782999999999997E-2</v>
      </c>
      <c r="J39" s="97"/>
    </row>
    <row r="40" spans="1:17" s="84" customFormat="1" ht="17.25" customHeight="1" x14ac:dyDescent="0.2">
      <c r="A40" s="99" t="s">
        <v>115</v>
      </c>
      <c r="B40" s="98" t="s">
        <v>46</v>
      </c>
      <c r="C40" s="98" t="s">
        <v>45</v>
      </c>
      <c r="D40" s="97"/>
      <c r="J40" s="97"/>
    </row>
    <row r="41" spans="1:17" s="82" customFormat="1" ht="12" x14ac:dyDescent="0.2">
      <c r="D41" s="134"/>
      <c r="J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0.14489555676852145</v>
      </c>
      <c r="D44" s="97"/>
      <c r="E44" s="90" t="s">
        <v>85</v>
      </c>
      <c r="F44" s="89"/>
      <c r="G44" s="89"/>
      <c r="H44" s="89"/>
      <c r="I44" s="88">
        <v>0.2783401582935795</v>
      </c>
      <c r="J44" s="97"/>
    </row>
    <row r="45" spans="1:17" s="84" customFormat="1" ht="17.25" customHeight="1" x14ac:dyDescent="0.2">
      <c r="A45" s="92" t="s">
        <v>18</v>
      </c>
      <c r="C45" s="91">
        <v>0.11097922763685947</v>
      </c>
      <c r="D45" s="97"/>
      <c r="E45" s="92" t="s">
        <v>86</v>
      </c>
      <c r="I45" s="91">
        <v>0.4770489797170504</v>
      </c>
      <c r="J45" s="97"/>
    </row>
    <row r="46" spans="1:17" s="84" customFormat="1" ht="17.25" customHeight="1" x14ac:dyDescent="0.2">
      <c r="A46" s="90" t="s">
        <v>82</v>
      </c>
      <c r="B46" s="89"/>
      <c r="C46" s="88">
        <v>0.29017802624573275</v>
      </c>
      <c r="D46" s="97"/>
      <c r="E46" s="90" t="s">
        <v>87</v>
      </c>
      <c r="F46" s="89"/>
      <c r="G46" s="89"/>
      <c r="H46" s="89"/>
      <c r="I46" s="88">
        <v>0.13928611947946118</v>
      </c>
      <c r="J46" s="97"/>
    </row>
    <row r="47" spans="1:17" s="84" customFormat="1" ht="17.25" customHeight="1" x14ac:dyDescent="0.2">
      <c r="A47" s="92" t="s">
        <v>19</v>
      </c>
      <c r="C47" s="91">
        <v>0.22217294226933751</v>
      </c>
      <c r="D47" s="97"/>
      <c r="E47" s="92" t="s">
        <v>88</v>
      </c>
      <c r="I47" s="91">
        <v>0.10458255914473492</v>
      </c>
      <c r="J47" s="97"/>
    </row>
    <row r="48" spans="1:17" s="84" customFormat="1" ht="17.25" customHeight="1" x14ac:dyDescent="0.2">
      <c r="A48" s="90" t="s">
        <v>20</v>
      </c>
      <c r="B48" s="89"/>
      <c r="C48" s="88">
        <v>0.17754046949533103</v>
      </c>
      <c r="D48" s="97"/>
      <c r="E48" s="90" t="s">
        <v>90</v>
      </c>
      <c r="F48" s="89"/>
      <c r="G48" s="89"/>
      <c r="H48" s="89"/>
      <c r="I48" s="88">
        <v>6.4091804974145345E-4</v>
      </c>
      <c r="J48" s="97"/>
    </row>
    <row r="49" spans="1:10" s="84" customFormat="1" ht="17.25" customHeight="1" x14ac:dyDescent="0.2">
      <c r="A49" s="92" t="s">
        <v>12</v>
      </c>
      <c r="C49" s="91">
        <v>1.0271450133237891E-2</v>
      </c>
      <c r="D49" s="97"/>
      <c r="E49" s="92" t="s">
        <v>89</v>
      </c>
      <c r="I49" s="91">
        <v>1.0126531532785507E-4</v>
      </c>
      <c r="J49" s="97"/>
    </row>
    <row r="50" spans="1:10" s="84" customFormat="1" ht="17.25" customHeight="1" thickBot="1" x14ac:dyDescent="0.25">
      <c r="A50" s="90" t="s">
        <v>83</v>
      </c>
      <c r="B50" s="89"/>
      <c r="C50" s="88">
        <v>0</v>
      </c>
      <c r="D50" s="97"/>
      <c r="E50" s="129" t="s">
        <v>14</v>
      </c>
      <c r="F50" s="129"/>
      <c r="G50" s="129"/>
      <c r="H50" s="129"/>
      <c r="I50" s="131">
        <v>0</v>
      </c>
      <c r="J50" s="97"/>
    </row>
    <row r="51" spans="1:10" s="84" customFormat="1" ht="17.25" customHeight="1" thickBot="1" x14ac:dyDescent="0.25">
      <c r="A51" s="87" t="s">
        <v>14</v>
      </c>
      <c r="B51" s="86"/>
      <c r="C51" s="85">
        <v>4.3962327450967273E-2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45291</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yHbMGFs8euy/eUnx5Rem6UjToV6pD1oxrOKYrd9mddfAmkJH8gyBn750cD4/5n4gfUiUEUo/K2YqGrXHrqe3A==" saltValue="Yj2wrc2qoPcHl+3DjFNPSQ=="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44773</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23936722944.400002</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17">
        <f>'[229]SVW Net Blended Yield'!$F$20</f>
        <v>2.06077927572446E-2</v>
      </c>
      <c r="H16" s="114"/>
      <c r="I16" s="114"/>
    </row>
    <row r="17" spans="1:11" s="92" customFormat="1" ht="17.25" customHeight="1" x14ac:dyDescent="0.2">
      <c r="A17" s="116" t="s">
        <v>101</v>
      </c>
      <c r="B17" s="116"/>
      <c r="C17" s="90"/>
      <c r="D17" s="90"/>
      <c r="E17" s="90"/>
      <c r="F17" s="90"/>
      <c r="G17" s="115">
        <f>'[230]SVC Net Blended Yield'!$F$20</f>
        <v>1.8549043894923199E-2</v>
      </c>
      <c r="H17" s="114"/>
      <c r="I17" s="114"/>
    </row>
    <row r="18" spans="1:11" s="92" customFormat="1" ht="17.25" customHeight="1" x14ac:dyDescent="0.2">
      <c r="A18" s="118" t="s">
        <v>102</v>
      </c>
      <c r="B18" s="118"/>
      <c r="G18" s="117">
        <f>'[231]SVE Net Blended Yield'!$F$20</f>
        <v>1.90490438949232E-2</v>
      </c>
      <c r="H18" s="114"/>
      <c r="I18" s="114"/>
      <c r="K18" s="114"/>
    </row>
    <row r="19" spans="1:11" s="92" customFormat="1" ht="17.25" customHeight="1" x14ac:dyDescent="0.2">
      <c r="A19" s="116" t="s">
        <v>103</v>
      </c>
      <c r="B19" s="116"/>
      <c r="C19" s="90"/>
      <c r="D19" s="90"/>
      <c r="E19" s="90"/>
      <c r="F19" s="90"/>
      <c r="G19" s="115">
        <f>'[232]SVF Net Blended Yield'!$F$20</f>
        <v>1.6549043894923201E-2</v>
      </c>
      <c r="H19" s="114"/>
      <c r="I19" s="114"/>
    </row>
    <row r="20" spans="1:11" s="92" customFormat="1" ht="17.25" customHeight="1" x14ac:dyDescent="0.2">
      <c r="A20" s="118" t="s">
        <v>104</v>
      </c>
      <c r="B20" s="118"/>
      <c r="G20" s="117">
        <f>'[233]SVJ Net Blended Yield'!$F$20</f>
        <v>1.35490438949232E-2</v>
      </c>
      <c r="H20" s="114"/>
      <c r="I20" s="114"/>
    </row>
    <row r="21" spans="1:11" s="92" customFormat="1" ht="17.25" customHeight="1" x14ac:dyDescent="0.2">
      <c r="A21" s="116" t="s">
        <v>105</v>
      </c>
      <c r="B21" s="116"/>
      <c r="C21" s="90"/>
      <c r="D21" s="90"/>
      <c r="E21" s="90"/>
      <c r="F21" s="90"/>
      <c r="G21" s="115">
        <f>'[234]SVK Net Blended Yield'!$F$20</f>
        <v>1.55490438949232E-2</v>
      </c>
      <c r="H21" s="114"/>
      <c r="I21" s="114"/>
    </row>
    <row r="22" spans="1:11" s="92" customFormat="1" ht="17.25" customHeight="1" x14ac:dyDescent="0.2">
      <c r="A22" s="118" t="s">
        <v>106</v>
      </c>
      <c r="B22" s="118"/>
      <c r="G22" s="117">
        <f>'[235]SVL Net Blended Yield'!$F$20</f>
        <v>1.35490438949232E-2</v>
      </c>
      <c r="H22" s="114"/>
      <c r="I22" s="114"/>
    </row>
    <row r="23" spans="1:11" s="92" customFormat="1" ht="17.25" customHeight="1" x14ac:dyDescent="0.2">
      <c r="A23" s="116" t="s">
        <v>107</v>
      </c>
      <c r="B23" s="116"/>
      <c r="C23" s="90"/>
      <c r="D23" s="90"/>
      <c r="E23" s="90"/>
      <c r="F23" s="90"/>
      <c r="G23" s="115">
        <f>'[236]SVM Net Blended Yield'!$F$20</f>
        <v>1.60490438949232E-2</v>
      </c>
      <c r="H23" s="114"/>
      <c r="I23" s="114"/>
      <c r="K23" s="114"/>
    </row>
    <row r="24" spans="1:11" s="92" customFormat="1" ht="17.25" customHeight="1" x14ac:dyDescent="0.2">
      <c r="A24" s="118" t="s">
        <v>108</v>
      </c>
      <c r="B24" s="118"/>
      <c r="G24" s="117">
        <f>'[237]SVN Net Blended Yield'!$F$20</f>
        <v>1.1049043894923199E-2</v>
      </c>
      <c r="H24" s="114"/>
      <c r="I24" s="114"/>
    </row>
    <row r="25" spans="1:11" s="92" customFormat="1" ht="17.25" customHeight="1" x14ac:dyDescent="0.2">
      <c r="A25" s="116" t="s">
        <v>109</v>
      </c>
      <c r="B25" s="116"/>
      <c r="C25" s="90"/>
      <c r="D25" s="90"/>
      <c r="E25" s="90"/>
      <c r="F25" s="90"/>
      <c r="G25" s="115">
        <f>'[238]SVO Net Blended Yield'!$F$20</f>
        <v>1.7049043894923201E-2</v>
      </c>
      <c r="H25" s="114"/>
      <c r="I25" s="114"/>
    </row>
    <row r="26" spans="1:11" s="92" customFormat="1" ht="17.25" customHeight="1" x14ac:dyDescent="0.2">
      <c r="A26" s="118" t="s">
        <v>110</v>
      </c>
      <c r="B26" s="118"/>
      <c r="G26" s="117">
        <f>'[239]SVQ Net Blended Yield'!$F$20</f>
        <v>1.90490438949232E-2</v>
      </c>
      <c r="H26" s="114"/>
      <c r="I26" s="114"/>
    </row>
    <row r="27" spans="1:11" s="92" customFormat="1" ht="17.25" customHeight="1" x14ac:dyDescent="0.2">
      <c r="A27" s="116" t="s">
        <v>111</v>
      </c>
      <c r="B27" s="116"/>
      <c r="C27" s="90"/>
      <c r="D27" s="90"/>
      <c r="E27" s="90"/>
      <c r="F27" s="90"/>
      <c r="G27" s="115">
        <f>'[240]SVU Net Blended Yield'!$F$20</f>
        <v>1.7049043894923201E-2</v>
      </c>
      <c r="H27" s="114"/>
      <c r="I27" s="114"/>
    </row>
    <row r="28" spans="1:11" s="92" customFormat="1" ht="17.25" customHeight="1" x14ac:dyDescent="0.2">
      <c r="A28" s="111" t="s">
        <v>54</v>
      </c>
      <c r="B28" s="111"/>
      <c r="C28" s="111"/>
      <c r="D28" s="111"/>
      <c r="E28" s="111"/>
      <c r="F28" s="111"/>
      <c r="G28" s="113">
        <v>2.83</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2961</v>
      </c>
      <c r="H30" s="114"/>
      <c r="I30" s="114"/>
    </row>
    <row r="31" spans="1:11" s="92" customFormat="1" ht="17.25" customHeight="1" x14ac:dyDescent="0.2">
      <c r="A31" s="111" t="s">
        <v>4</v>
      </c>
      <c r="B31" s="111"/>
      <c r="C31" s="111"/>
      <c r="D31" s="111"/>
      <c r="E31" s="111"/>
      <c r="F31" s="111"/>
      <c r="G31" s="135">
        <v>0.97419999999999995</v>
      </c>
      <c r="H31" s="114"/>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0.937388</v>
      </c>
      <c r="J36" s="97"/>
    </row>
    <row r="37" spans="1:17" s="84" customFormat="1" ht="17.25" customHeight="1" x14ac:dyDescent="0.2">
      <c r="A37" s="104" t="s">
        <v>52</v>
      </c>
      <c r="B37" s="103" t="s">
        <v>44</v>
      </c>
      <c r="C37" s="101" t="s">
        <v>51</v>
      </c>
      <c r="D37" s="97"/>
      <c r="E37" s="104" t="s">
        <v>12</v>
      </c>
      <c r="I37" s="91">
        <v>1.0795000000000001E-2</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5.1816000000000001E-2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0.144472030157244</v>
      </c>
      <c r="D44" s="97"/>
      <c r="E44" s="90" t="s">
        <v>85</v>
      </c>
      <c r="F44" s="89"/>
      <c r="G44" s="89"/>
      <c r="H44" s="89"/>
      <c r="I44" s="88">
        <v>0.59663500546281734</v>
      </c>
      <c r="J44" s="97"/>
    </row>
    <row r="45" spans="1:17" s="84" customFormat="1" ht="17.25" customHeight="1" x14ac:dyDescent="0.2">
      <c r="A45" s="92" t="s">
        <v>18</v>
      </c>
      <c r="C45" s="91">
        <v>4.4458061500666599E-2</v>
      </c>
      <c r="D45" s="97"/>
      <c r="E45" s="92" t="s">
        <v>86</v>
      </c>
      <c r="I45" s="91">
        <v>7.0703580681410597E-2</v>
      </c>
      <c r="J45" s="97"/>
    </row>
    <row r="46" spans="1:17" s="84" customFormat="1" ht="17.25" customHeight="1" x14ac:dyDescent="0.2">
      <c r="A46" s="90" t="s">
        <v>82</v>
      </c>
      <c r="B46" s="89"/>
      <c r="C46" s="88">
        <v>0.33696344364292358</v>
      </c>
      <c r="D46" s="97"/>
      <c r="E46" s="90" t="s">
        <v>87</v>
      </c>
      <c r="F46" s="89"/>
      <c r="G46" s="89"/>
      <c r="H46" s="89"/>
      <c r="I46" s="88">
        <v>0.16008836130635579</v>
      </c>
      <c r="J46" s="97"/>
    </row>
    <row r="47" spans="1:17" s="84" customFormat="1" ht="17.25" customHeight="1" x14ac:dyDescent="0.2">
      <c r="A47" s="92" t="s">
        <v>19</v>
      </c>
      <c r="C47" s="91">
        <v>0.2386383657225013</v>
      </c>
      <c r="D47" s="97"/>
      <c r="E47" s="92" t="s">
        <v>88</v>
      </c>
      <c r="I47" s="91">
        <v>0.11167118563146684</v>
      </c>
      <c r="J47" s="97"/>
    </row>
    <row r="48" spans="1:17" s="84" customFormat="1" ht="17.25" customHeight="1" x14ac:dyDescent="0.2">
      <c r="A48" s="90" t="s">
        <v>20</v>
      </c>
      <c r="B48" s="89"/>
      <c r="C48" s="88">
        <v>0.16502388415952099</v>
      </c>
      <c r="D48" s="97"/>
      <c r="E48" s="90" t="s">
        <v>90</v>
      </c>
      <c r="F48" s="89"/>
      <c r="G48" s="89"/>
      <c r="H48" s="89"/>
      <c r="I48" s="88">
        <v>1.5353453273274208E-3</v>
      </c>
      <c r="J48" s="97"/>
    </row>
    <row r="49" spans="1:10" s="84" customFormat="1" ht="17.25" customHeight="1" x14ac:dyDescent="0.2">
      <c r="A49" s="92" t="s">
        <v>12</v>
      </c>
      <c r="C49" s="91">
        <v>1.10809596247323E-2</v>
      </c>
      <c r="D49" s="97"/>
      <c r="E49" s="92" t="s">
        <v>89</v>
      </c>
      <c r="I49" s="91">
        <v>3.2663982089551699E-6</v>
      </c>
      <c r="J49" s="97"/>
    </row>
    <row r="50" spans="1:10" s="84" customFormat="1" ht="17.25" customHeight="1" thickBot="1" x14ac:dyDescent="0.25">
      <c r="A50" s="90" t="s">
        <v>83</v>
      </c>
      <c r="B50" s="89"/>
      <c r="C50" s="88">
        <v>0</v>
      </c>
      <c r="D50" s="97"/>
      <c r="E50" s="129" t="s">
        <v>14</v>
      </c>
      <c r="F50" s="129"/>
      <c r="G50" s="129"/>
      <c r="H50" s="129"/>
      <c r="I50" s="131">
        <v>5.9363255192395797E-2</v>
      </c>
      <c r="J50" s="97"/>
    </row>
    <row r="51" spans="1:10" s="84" customFormat="1" ht="17.25" customHeight="1" thickBot="1" x14ac:dyDescent="0.25">
      <c r="A51" s="87" t="s">
        <v>14</v>
      </c>
      <c r="B51" s="86"/>
      <c r="C51" s="85">
        <v>5.9363255192395999E-2</v>
      </c>
      <c r="D51" s="97"/>
      <c r="E51" s="92"/>
      <c r="I51" s="91"/>
      <c r="J51" s="97"/>
    </row>
    <row r="52" spans="1:10" s="82" customFormat="1" ht="12" x14ac:dyDescent="0.2">
      <c r="A52" s="83"/>
      <c r="B52" s="83"/>
      <c r="C52" s="83"/>
      <c r="D52" s="8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44561</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x9ZzWydJ/YYMmPCnrZQkw5J6TVlF6nNXPsPuo9KgQMlpTl84o1BqlEJQcrt8S13yOHslujXFmo15VThlVyzcg==" saltValue="+a4QKSiwG7DCvV0BWYRD7w=="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44742</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23903990505.259998</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17">
        <f>'[241]SVW Net Blended Yield'!$F$20</f>
        <v>1.97680769615293E-2</v>
      </c>
      <c r="H16" s="114"/>
      <c r="I16" s="114"/>
    </row>
    <row r="17" spans="1:11" s="92" customFormat="1" ht="17.25" customHeight="1" x14ac:dyDescent="0.2">
      <c r="A17" s="116" t="s">
        <v>101</v>
      </c>
      <c r="B17" s="116"/>
      <c r="C17" s="90"/>
      <c r="D17" s="90"/>
      <c r="E17" s="90"/>
      <c r="F17" s="90"/>
      <c r="G17" s="115">
        <f>'[242]SVC Net Blended Yield'!$F$20</f>
        <v>1.7701517354724899E-2</v>
      </c>
      <c r="H17" s="114"/>
      <c r="I17" s="114"/>
    </row>
    <row r="18" spans="1:11" s="92" customFormat="1" ht="17.25" customHeight="1" x14ac:dyDescent="0.2">
      <c r="A18" s="118" t="s">
        <v>102</v>
      </c>
      <c r="B18" s="118"/>
      <c r="G18" s="117">
        <f>'[243]SVE Net Blended Yield'!$F$20</f>
        <v>1.8201517354724899E-2</v>
      </c>
      <c r="H18" s="114"/>
      <c r="I18" s="114"/>
      <c r="K18" s="114"/>
    </row>
    <row r="19" spans="1:11" s="92" customFormat="1" ht="17.25" customHeight="1" x14ac:dyDescent="0.2">
      <c r="A19" s="116" t="s">
        <v>103</v>
      </c>
      <c r="B19" s="116"/>
      <c r="C19" s="90"/>
      <c r="D19" s="90"/>
      <c r="E19" s="90"/>
      <c r="F19" s="90"/>
      <c r="G19" s="115">
        <f>'[244]SVF Net Blended Yield'!$F$20</f>
        <v>1.57015173547249E-2</v>
      </c>
      <c r="H19" s="114"/>
      <c r="I19" s="114"/>
    </row>
    <row r="20" spans="1:11" s="92" customFormat="1" ht="17.25" customHeight="1" x14ac:dyDescent="0.2">
      <c r="A20" s="118" t="s">
        <v>104</v>
      </c>
      <c r="B20" s="118"/>
      <c r="G20" s="117">
        <f>'[245]SVJ Net Blended Yield'!$F$20</f>
        <v>1.2701517354724899E-2</v>
      </c>
      <c r="H20" s="114"/>
      <c r="I20" s="114"/>
    </row>
    <row r="21" spans="1:11" s="92" customFormat="1" ht="17.25" customHeight="1" x14ac:dyDescent="0.2">
      <c r="A21" s="116" t="s">
        <v>105</v>
      </c>
      <c r="B21" s="116"/>
      <c r="C21" s="90"/>
      <c r="D21" s="90"/>
      <c r="E21" s="90"/>
      <c r="F21" s="90"/>
      <c r="G21" s="115">
        <f>'[246]SVK Net Blended Yield'!$F$20</f>
        <v>1.4700218575701E-2</v>
      </c>
      <c r="H21" s="114"/>
      <c r="I21" s="114"/>
    </row>
    <row r="22" spans="1:11" s="92" customFormat="1" ht="17.25" customHeight="1" x14ac:dyDescent="0.2">
      <c r="A22" s="118" t="s">
        <v>106</v>
      </c>
      <c r="B22" s="118"/>
      <c r="G22" s="117">
        <f>'[247]SVL Net Blended Yield'!$F$20</f>
        <v>1.2698706970909E-2</v>
      </c>
      <c r="H22" s="114"/>
      <c r="I22" s="114"/>
    </row>
    <row r="23" spans="1:11" s="92" customFormat="1" ht="17.25" customHeight="1" x14ac:dyDescent="0.2">
      <c r="A23" s="116" t="s">
        <v>107</v>
      </c>
      <c r="B23" s="116"/>
      <c r="C23" s="90"/>
      <c r="D23" s="90"/>
      <c r="E23" s="90"/>
      <c r="F23" s="90"/>
      <c r="G23" s="115">
        <f>'[248]SVM Net Blended Yield'!$F$20</f>
        <v>1.52000549789613E-2</v>
      </c>
      <c r="H23" s="114"/>
      <c r="I23" s="114"/>
      <c r="K23" s="114"/>
    </row>
    <row r="24" spans="1:11" s="92" customFormat="1" ht="17.25" customHeight="1" x14ac:dyDescent="0.2">
      <c r="A24" s="118" t="s">
        <v>108</v>
      </c>
      <c r="B24" s="118"/>
      <c r="G24" s="117">
        <f>'[249]SVN Net Blended Yield'!$F$20</f>
        <v>1.0201517354724901E-2</v>
      </c>
      <c r="H24" s="114"/>
      <c r="I24" s="114"/>
    </row>
    <row r="25" spans="1:11" s="92" customFormat="1" ht="17.25" customHeight="1" x14ac:dyDescent="0.2">
      <c r="A25" s="116" t="s">
        <v>109</v>
      </c>
      <c r="B25" s="116"/>
      <c r="C25" s="90"/>
      <c r="D25" s="90"/>
      <c r="E25" s="90"/>
      <c r="F25" s="90"/>
      <c r="G25" s="115">
        <f>'[250]SVO Net Blended Yield'!$F$20</f>
        <v>1.61906251017837E-2</v>
      </c>
      <c r="H25" s="114"/>
      <c r="I25" s="114"/>
    </row>
    <row r="26" spans="1:11" s="92" customFormat="1" ht="17.25" customHeight="1" x14ac:dyDescent="0.2">
      <c r="A26" s="118" t="s">
        <v>110</v>
      </c>
      <c r="B26" s="118"/>
      <c r="G26" s="117">
        <f>'[251]SVQ Net Blended Yield'!$F$20</f>
        <v>1.8201517354724899E-2</v>
      </c>
      <c r="H26" s="114"/>
      <c r="I26" s="114"/>
    </row>
    <row r="27" spans="1:11" s="92" customFormat="1" ht="17.25" customHeight="1" x14ac:dyDescent="0.2">
      <c r="A27" s="116" t="s">
        <v>111</v>
      </c>
      <c r="B27" s="116"/>
      <c r="C27" s="90"/>
      <c r="D27" s="90"/>
      <c r="E27" s="90"/>
      <c r="F27" s="90"/>
      <c r="G27" s="115">
        <f>'[252]SVU Net Blended Yield'!$F$20</f>
        <v>1.6201517354724901E-2</v>
      </c>
      <c r="H27" s="114"/>
      <c r="I27" s="114"/>
    </row>
    <row r="28" spans="1:11" s="92" customFormat="1" ht="17.25" customHeight="1" x14ac:dyDescent="0.2">
      <c r="A28" s="111" t="s">
        <v>54</v>
      </c>
      <c r="B28" s="111"/>
      <c r="C28" s="111"/>
      <c r="D28" s="111"/>
      <c r="E28" s="111"/>
      <c r="F28" s="111"/>
      <c r="G28" s="113">
        <v>2.78</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2953</v>
      </c>
      <c r="H30" s="114"/>
      <c r="I30" s="114"/>
    </row>
    <row r="31" spans="1:11" s="92" customFormat="1" ht="17.25" customHeight="1" x14ac:dyDescent="0.2">
      <c r="A31" s="111" t="s">
        <v>4</v>
      </c>
      <c r="B31" s="111"/>
      <c r="C31" s="111"/>
      <c r="D31" s="111"/>
      <c r="E31" s="111"/>
      <c r="F31" s="111"/>
      <c r="G31" s="135">
        <v>0.9637</v>
      </c>
      <c r="H31" s="114"/>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0.93692500000000001</v>
      </c>
      <c r="J36" s="97"/>
    </row>
    <row r="37" spans="1:17" s="84" customFormat="1" ht="17.25" customHeight="1" x14ac:dyDescent="0.2">
      <c r="A37" s="104" t="s">
        <v>52</v>
      </c>
      <c r="B37" s="103" t="s">
        <v>44</v>
      </c>
      <c r="C37" s="101" t="s">
        <v>51</v>
      </c>
      <c r="D37" s="97"/>
      <c r="E37" s="104" t="s">
        <v>12</v>
      </c>
      <c r="I37" s="91">
        <v>1.0796E-2</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5.2277999999999998E-2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0.130710343983827</v>
      </c>
      <c r="D44" s="97"/>
      <c r="E44" s="90" t="s">
        <v>85</v>
      </c>
      <c r="F44" s="89"/>
      <c r="G44" s="89"/>
      <c r="H44" s="89"/>
      <c r="I44" s="88">
        <v>0.576106521688447</v>
      </c>
      <c r="J44" s="97"/>
    </row>
    <row r="45" spans="1:17" s="84" customFormat="1" ht="17.25" customHeight="1" x14ac:dyDescent="0.2">
      <c r="A45" s="92" t="s">
        <v>18</v>
      </c>
      <c r="C45" s="91">
        <v>4.4883199759084301E-2</v>
      </c>
      <c r="D45" s="97"/>
      <c r="E45" s="92" t="s">
        <v>86</v>
      </c>
      <c r="I45" s="91">
        <v>7.1948245103293201E-2</v>
      </c>
      <c r="J45" s="97"/>
    </row>
    <row r="46" spans="1:17" s="84" customFormat="1" ht="17.25" customHeight="1" x14ac:dyDescent="0.2">
      <c r="A46" s="90" t="s">
        <v>82</v>
      </c>
      <c r="B46" s="89"/>
      <c r="C46" s="88">
        <v>0.33100372713550952</v>
      </c>
      <c r="D46" s="97"/>
      <c r="E46" s="90" t="s">
        <v>87</v>
      </c>
      <c r="F46" s="89"/>
      <c r="G46" s="89"/>
      <c r="H46" s="89"/>
      <c r="I46" s="88">
        <v>0.1543524471996007</v>
      </c>
      <c r="J46" s="97"/>
    </row>
    <row r="47" spans="1:17" s="84" customFormat="1" ht="17.25" customHeight="1" x14ac:dyDescent="0.2">
      <c r="A47" s="92" t="s">
        <v>19</v>
      </c>
      <c r="C47" s="91">
        <v>0.23734509605640192</v>
      </c>
      <c r="D47" s="97"/>
      <c r="E47" s="92" t="s">
        <v>88</v>
      </c>
      <c r="I47" s="91">
        <v>0.11061091739086618</v>
      </c>
      <c r="J47" s="97"/>
    </row>
    <row r="48" spans="1:17" s="84" customFormat="1" ht="17.25" customHeight="1" x14ac:dyDescent="0.2">
      <c r="A48" s="90" t="s">
        <v>20</v>
      </c>
      <c r="B48" s="89"/>
      <c r="C48" s="88">
        <v>0.15941171066243501</v>
      </c>
      <c r="D48" s="97"/>
      <c r="E48" s="90" t="s">
        <v>90</v>
      </c>
      <c r="F48" s="89"/>
      <c r="G48" s="89"/>
      <c r="H48" s="89"/>
      <c r="I48" s="88">
        <v>1.535330774896702E-3</v>
      </c>
      <c r="J48" s="97"/>
    </row>
    <row r="49" spans="1:10" s="84" customFormat="1" ht="17.25" customHeight="1" x14ac:dyDescent="0.2">
      <c r="A49" s="92" t="s">
        <v>12</v>
      </c>
      <c r="C49" s="91">
        <v>1.12027835940272E-2</v>
      </c>
      <c r="D49" s="97"/>
      <c r="E49" s="92" t="s">
        <v>89</v>
      </c>
      <c r="I49" s="91">
        <v>3.3990342230886701E-6</v>
      </c>
      <c r="J49" s="97"/>
    </row>
    <row r="50" spans="1:10" s="84" customFormat="1" ht="17.25" customHeight="1" thickBot="1" x14ac:dyDescent="0.25">
      <c r="A50" s="90" t="s">
        <v>83</v>
      </c>
      <c r="B50" s="89"/>
      <c r="C50" s="88">
        <v>0</v>
      </c>
      <c r="D50" s="97"/>
      <c r="E50" s="129" t="s">
        <v>14</v>
      </c>
      <c r="F50" s="129"/>
      <c r="G50" s="129"/>
      <c r="H50" s="129"/>
      <c r="I50" s="131">
        <v>8.5443138808710004E-2</v>
      </c>
      <c r="J50" s="97"/>
    </row>
    <row r="51" spans="1:10" s="84" customFormat="1" ht="17.25" customHeight="1" thickBot="1" x14ac:dyDescent="0.25">
      <c r="A51" s="87" t="s">
        <v>14</v>
      </c>
      <c r="B51" s="86"/>
      <c r="C51" s="85">
        <v>8.5443138808709004E-2</v>
      </c>
      <c r="D51" s="97"/>
      <c r="E51" s="92"/>
      <c r="I51" s="91"/>
      <c r="J51" s="97"/>
    </row>
    <row r="52" spans="1:10" s="82" customFormat="1" ht="12" x14ac:dyDescent="0.2">
      <c r="A52" s="83"/>
      <c r="B52" s="83"/>
      <c r="C52" s="83"/>
      <c r="D52" s="8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44561</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fpsH7tG6FvPpRKO/hxTjUYQqRcjq1Hg4lTE0T2/NRzC/gyRylvavGtIudos7gm5hyc0crUTAClbiZba3vJes7g==" saltValue="/j/UPQqNfmP2UFTzbtY5xA=="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44712</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23670052565.869999</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17">
        <f>'[253]SVW Net Blended Yield'!$F$18</f>
        <v>1.91659861254052E-2</v>
      </c>
      <c r="H16" s="114"/>
      <c r="I16" s="114"/>
    </row>
    <row r="17" spans="1:11" s="92" customFormat="1" ht="17.25" customHeight="1" x14ac:dyDescent="0.2">
      <c r="A17" s="116" t="s">
        <v>101</v>
      </c>
      <c r="B17" s="116"/>
      <c r="C17" s="90"/>
      <c r="D17" s="90"/>
      <c r="E17" s="90"/>
      <c r="F17" s="90"/>
      <c r="G17" s="115">
        <f>'[254]SVC Net Blended Yield'!$F$19</f>
        <v>1.7126164805832698E-2</v>
      </c>
      <c r="H17" s="114"/>
      <c r="I17" s="114"/>
    </row>
    <row r="18" spans="1:11" s="92" customFormat="1" ht="17.25" customHeight="1" x14ac:dyDescent="0.2">
      <c r="A18" s="118" t="s">
        <v>102</v>
      </c>
      <c r="B18" s="118"/>
      <c r="G18" s="117">
        <f>'[255]SVE Net Blended Yield'!$F$19</f>
        <v>1.76251617766074E-2</v>
      </c>
      <c r="H18" s="114"/>
      <c r="I18" s="114"/>
      <c r="K18" s="114"/>
    </row>
    <row r="19" spans="1:11" s="92" customFormat="1" ht="17.25" customHeight="1" x14ac:dyDescent="0.2">
      <c r="A19" s="116" t="s">
        <v>103</v>
      </c>
      <c r="B19" s="116"/>
      <c r="C19" s="90"/>
      <c r="D19" s="90"/>
      <c r="E19" s="90"/>
      <c r="F19" s="90"/>
      <c r="G19" s="115">
        <f>'[256]SVF Net Blended Yield'!$F$19</f>
        <v>1.50072284336542E-2</v>
      </c>
      <c r="H19" s="114"/>
      <c r="I19" s="114"/>
    </row>
    <row r="20" spans="1:11" s="92" customFormat="1" ht="17.25" customHeight="1" x14ac:dyDescent="0.2">
      <c r="A20" s="118" t="s">
        <v>104</v>
      </c>
      <c r="B20" s="118"/>
      <c r="G20" s="117">
        <f>'[257]SVJ Net Blended Yield'!$F$19</f>
        <v>1.20784098768942E-2</v>
      </c>
      <c r="H20" s="114"/>
      <c r="I20" s="114"/>
    </row>
    <row r="21" spans="1:11" s="92" customFormat="1" ht="17.25" customHeight="1" x14ac:dyDescent="0.2">
      <c r="A21" s="116" t="s">
        <v>105</v>
      </c>
      <c r="B21" s="116"/>
      <c r="C21" s="90"/>
      <c r="D21" s="90"/>
      <c r="E21" s="90"/>
      <c r="F21" s="90"/>
      <c r="G21" s="115">
        <f>'[258]SVK Net Blended Yield'!$F$19</f>
        <v>1.40637863819707E-2</v>
      </c>
      <c r="H21" s="114"/>
      <c r="I21" s="114"/>
    </row>
    <row r="22" spans="1:11" s="92" customFormat="1" ht="17.25" customHeight="1" x14ac:dyDescent="0.2">
      <c r="A22" s="118" t="s">
        <v>106</v>
      </c>
      <c r="B22" s="118"/>
      <c r="G22" s="117">
        <f>'[259]SVL Net Blended Yield'!$F$19</f>
        <v>1.2010282492142499E-2</v>
      </c>
      <c r="H22" s="114"/>
      <c r="I22" s="114"/>
    </row>
    <row r="23" spans="1:11" s="92" customFormat="1" ht="17.25" customHeight="1" x14ac:dyDescent="0.2">
      <c r="A23" s="116" t="s">
        <v>107</v>
      </c>
      <c r="B23" s="116"/>
      <c r="C23" s="90"/>
      <c r="D23" s="90"/>
      <c r="E23" s="90"/>
      <c r="F23" s="90"/>
      <c r="G23" s="115">
        <f>'[260]SVM Net Blended Yield'!$F$19</f>
        <v>1.46214227212228E-2</v>
      </c>
      <c r="H23" s="114"/>
      <c r="I23" s="114"/>
      <c r="K23" s="114"/>
    </row>
    <row r="24" spans="1:11" s="92" customFormat="1" ht="17.25" customHeight="1" x14ac:dyDescent="0.2">
      <c r="A24" s="118" t="s">
        <v>108</v>
      </c>
      <c r="B24" s="118"/>
      <c r="G24" s="117">
        <f>'[261]SVN Net Blended Yield'!$F$19</f>
        <v>9.4545986441487394E-3</v>
      </c>
      <c r="H24" s="114"/>
      <c r="I24" s="114"/>
    </row>
    <row r="25" spans="1:11" s="92" customFormat="1" ht="17.25" customHeight="1" x14ac:dyDescent="0.2">
      <c r="A25" s="116" t="s">
        <v>109</v>
      </c>
      <c r="B25" s="116"/>
      <c r="C25" s="90"/>
      <c r="D25" s="90"/>
      <c r="E25" s="90"/>
      <c r="F25" s="90"/>
      <c r="G25" s="115">
        <f>'[262]SVO Net Blended Yield'!$F$19</f>
        <v>1.53163105480098E-2</v>
      </c>
      <c r="H25" s="114"/>
      <c r="I25" s="114"/>
    </row>
    <row r="26" spans="1:11" s="92" customFormat="1" ht="17.25" customHeight="1" x14ac:dyDescent="0.2">
      <c r="A26" s="118" t="s">
        <v>110</v>
      </c>
      <c r="B26" s="118"/>
      <c r="G26" s="117">
        <f>'[263]SVQ Net Blended Yield'!$F$19</f>
        <v>1.7623539385617899E-2</v>
      </c>
      <c r="H26" s="114"/>
      <c r="I26" s="114"/>
    </row>
    <row r="27" spans="1:11" s="92" customFormat="1" ht="17.25" customHeight="1" x14ac:dyDescent="0.2">
      <c r="A27" s="116" t="s">
        <v>111</v>
      </c>
      <c r="B27" s="116"/>
      <c r="C27" s="90"/>
      <c r="D27" s="90"/>
      <c r="E27" s="90"/>
      <c r="F27" s="90"/>
      <c r="G27" s="115">
        <f>'[264]SVU Net Blended Yield'!$F$19</f>
        <v>1.55855425432492E-2</v>
      </c>
      <c r="H27" s="114"/>
      <c r="I27" s="114"/>
    </row>
    <row r="28" spans="1:11" s="92" customFormat="1" ht="17.25" customHeight="1" x14ac:dyDescent="0.2">
      <c r="A28" s="111" t="s">
        <v>54</v>
      </c>
      <c r="B28" s="111"/>
      <c r="C28" s="111"/>
      <c r="D28" s="111"/>
      <c r="E28" s="111"/>
      <c r="F28" s="111"/>
      <c r="G28" s="113">
        <v>2.81</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2973</v>
      </c>
      <c r="H30" s="114"/>
      <c r="I30" s="114"/>
    </row>
    <row r="31" spans="1:11" s="92" customFormat="1" ht="17.25" customHeight="1" x14ac:dyDescent="0.2">
      <c r="A31" s="111" t="s">
        <v>4</v>
      </c>
      <c r="B31" s="111"/>
      <c r="C31" s="111"/>
      <c r="D31" s="111"/>
      <c r="E31" s="111"/>
      <c r="F31" s="111"/>
      <c r="G31" s="135">
        <v>0.97230000000000005</v>
      </c>
      <c r="H31" s="114"/>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0.93187799999999998</v>
      </c>
      <c r="J36" s="97"/>
    </row>
    <row r="37" spans="1:17" s="84" customFormat="1" ht="17.25" customHeight="1" x14ac:dyDescent="0.2">
      <c r="A37" s="104" t="s">
        <v>52</v>
      </c>
      <c r="B37" s="103" t="s">
        <v>44</v>
      </c>
      <c r="C37" s="101" t="s">
        <v>51</v>
      </c>
      <c r="D37" s="97"/>
      <c r="E37" s="104" t="s">
        <v>12</v>
      </c>
      <c r="I37" s="91">
        <v>1.09E-2</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5.7231999999999998E-2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0.118422289798298</v>
      </c>
      <c r="D44" s="97"/>
      <c r="E44" s="90" t="s">
        <v>85</v>
      </c>
      <c r="F44" s="89"/>
      <c r="G44" s="89"/>
      <c r="H44" s="89"/>
      <c r="I44" s="88">
        <v>0.57057541002012646</v>
      </c>
      <c r="J44" s="97"/>
    </row>
    <row r="45" spans="1:17" s="84" customFormat="1" ht="17.25" customHeight="1" x14ac:dyDescent="0.2">
      <c r="A45" s="92" t="s">
        <v>18</v>
      </c>
      <c r="C45" s="91">
        <v>5.55787223248142E-2</v>
      </c>
      <c r="D45" s="97"/>
      <c r="E45" s="92" t="s">
        <v>86</v>
      </c>
      <c r="I45" s="91">
        <v>7.4027862741454994E-2</v>
      </c>
      <c r="J45" s="97"/>
    </row>
    <row r="46" spans="1:17" s="84" customFormat="1" ht="17.25" customHeight="1" x14ac:dyDescent="0.2">
      <c r="A46" s="90" t="s">
        <v>82</v>
      </c>
      <c r="B46" s="89"/>
      <c r="C46" s="88">
        <v>0.33510257962228712</v>
      </c>
      <c r="D46" s="97"/>
      <c r="E46" s="90" t="s">
        <v>87</v>
      </c>
      <c r="F46" s="89"/>
      <c r="G46" s="89"/>
      <c r="H46" s="89"/>
      <c r="I46" s="88">
        <v>0.15568568275966138</v>
      </c>
      <c r="J46" s="97"/>
    </row>
    <row r="47" spans="1:17" s="84" customFormat="1" ht="17.25" customHeight="1" x14ac:dyDescent="0.2">
      <c r="A47" s="92" t="s">
        <v>19</v>
      </c>
      <c r="C47" s="91">
        <v>0.23962761074113009</v>
      </c>
      <c r="D47" s="97"/>
      <c r="E47" s="92" t="s">
        <v>88</v>
      </c>
      <c r="I47" s="91">
        <v>0.11115751773688398</v>
      </c>
      <c r="J47" s="97"/>
    </row>
    <row r="48" spans="1:17" s="84" customFormat="1" ht="17.25" customHeight="1" x14ac:dyDescent="0.2">
      <c r="A48" s="90" t="s">
        <v>20</v>
      </c>
      <c r="B48" s="89"/>
      <c r="C48" s="88">
        <v>0.15307704500226399</v>
      </c>
      <c r="D48" s="97"/>
      <c r="E48" s="90" t="s">
        <v>90</v>
      </c>
      <c r="F48" s="89"/>
      <c r="G48" s="89"/>
      <c r="H48" s="89"/>
      <c r="I48" s="88">
        <v>1.5585026622184201E-3</v>
      </c>
      <c r="J48" s="97"/>
    </row>
    <row r="49" spans="1:10" s="84" customFormat="1" ht="17.25" customHeight="1" x14ac:dyDescent="0.2">
      <c r="A49" s="92" t="s">
        <v>12</v>
      </c>
      <c r="C49" s="91">
        <v>1.1200137622410801E-2</v>
      </c>
      <c r="D49" s="97"/>
      <c r="E49" s="92" t="s">
        <v>89</v>
      </c>
      <c r="I49" s="91">
        <v>3.40919094043612E-6</v>
      </c>
      <c r="J49" s="97"/>
    </row>
    <row r="50" spans="1:10" s="84" customFormat="1" ht="17.25" customHeight="1" thickBot="1" x14ac:dyDescent="0.25">
      <c r="A50" s="90" t="s">
        <v>83</v>
      </c>
      <c r="B50" s="89"/>
      <c r="C50" s="88">
        <v>0</v>
      </c>
      <c r="D50" s="97"/>
      <c r="E50" s="129" t="s">
        <v>14</v>
      </c>
      <c r="F50" s="129"/>
      <c r="G50" s="129"/>
      <c r="H50" s="129"/>
      <c r="I50" s="131">
        <v>8.69916148887733E-2</v>
      </c>
      <c r="J50" s="97"/>
    </row>
    <row r="51" spans="1:10" s="84" customFormat="1" ht="17.25" customHeight="1" thickBot="1" x14ac:dyDescent="0.25">
      <c r="A51" s="87" t="s">
        <v>14</v>
      </c>
      <c r="B51" s="86"/>
      <c r="C51" s="85">
        <v>8.6991614888772606E-2</v>
      </c>
      <c r="D51" s="97"/>
      <c r="E51" s="92"/>
      <c r="I51" s="91"/>
      <c r="J51" s="97"/>
    </row>
    <row r="52" spans="1:10" s="82" customFormat="1" ht="12" x14ac:dyDescent="0.2">
      <c r="A52" s="83"/>
      <c r="B52" s="83"/>
      <c r="C52" s="83"/>
      <c r="D52" s="8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44561</v>
      </c>
    </row>
    <row r="55" spans="1:10" s="74" customFormat="1" ht="12.75" customHeight="1" x14ac:dyDescent="0.2">
      <c r="A55" s="74" t="s">
        <v>78</v>
      </c>
    </row>
    <row r="56" spans="1:10" s="74" customFormat="1" ht="38.25" customHeight="1" x14ac:dyDescent="0.2">
      <c r="A56" s="144" t="s">
        <v>98</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JOpXpI8epi/G/OYwTbV7trxRip6Z319PZ8zF0vCBMh4U6oE1FWn/Eh9JNlNNl2yPHG2sDNzeu6UUrmEdSW1wVQ==" saltValue="aMTZgL7RHdnE1xuzd5Xy+w=="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44681</v>
      </c>
      <c r="C10" s="122"/>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23146039636.439899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100</v>
      </c>
      <c r="G16" s="117">
        <f>'[265]SVW Net Blended Yield'!$F$18</f>
        <v>1.8837656056942102E-2</v>
      </c>
      <c r="I16" s="114"/>
    </row>
    <row r="17" spans="1:11" s="92" customFormat="1" ht="17.25" customHeight="1" x14ac:dyDescent="0.2">
      <c r="A17" s="116" t="s">
        <v>101</v>
      </c>
      <c r="B17" s="116"/>
      <c r="C17" s="90"/>
      <c r="D17" s="90"/>
      <c r="E17" s="90"/>
      <c r="F17" s="90"/>
      <c r="G17" s="115">
        <f>'[266]SVC Net Blended Yield'!$F$19</f>
        <v>1.67978907891322E-2</v>
      </c>
      <c r="I17" s="114"/>
    </row>
    <row r="18" spans="1:11" s="92" customFormat="1" ht="17.25" customHeight="1" x14ac:dyDescent="0.2">
      <c r="A18" s="118" t="s">
        <v>102</v>
      </c>
      <c r="B18" s="118"/>
      <c r="G18" s="117">
        <f>'[267]SVE Net Blended Yield'!$F$19</f>
        <v>1.7296887758469201E-2</v>
      </c>
      <c r="I18" s="114"/>
      <c r="K18" s="114"/>
    </row>
    <row r="19" spans="1:11" s="92" customFormat="1" ht="17.25" customHeight="1" x14ac:dyDescent="0.2">
      <c r="A19" s="116" t="s">
        <v>103</v>
      </c>
      <c r="B19" s="116"/>
      <c r="C19" s="90"/>
      <c r="D19" s="90"/>
      <c r="E19" s="90"/>
      <c r="F19" s="90"/>
      <c r="G19" s="115">
        <f>'[268]SVF Net Blended Yield'!$F$19</f>
        <v>1.46766110312161E-2</v>
      </c>
      <c r="I19" s="114"/>
    </row>
    <row r="20" spans="1:11" s="92" customFormat="1" ht="17.25" customHeight="1" x14ac:dyDescent="0.2">
      <c r="A20" s="118" t="s">
        <v>104</v>
      </c>
      <c r="B20" s="118"/>
      <c r="G20" s="117">
        <f>'[269]SVJ Net Blended Yield'!$F$19</f>
        <v>1.1749755032450701E-2</v>
      </c>
      <c r="I20" s="114"/>
    </row>
    <row r="21" spans="1:11" s="92" customFormat="1" ht="17.25" customHeight="1" x14ac:dyDescent="0.2">
      <c r="A21" s="116" t="s">
        <v>105</v>
      </c>
      <c r="B21" s="116"/>
      <c r="C21" s="90"/>
      <c r="D21" s="90"/>
      <c r="E21" s="90"/>
      <c r="F21" s="90"/>
      <c r="G21" s="115">
        <f>'[270]SVK Net Blended Yield'!$F$19</f>
        <v>1.37362346906552E-2</v>
      </c>
      <c r="I21" s="114"/>
    </row>
    <row r="22" spans="1:11" s="92" customFormat="1" ht="17.25" customHeight="1" x14ac:dyDescent="0.2">
      <c r="A22" s="118" t="s">
        <v>106</v>
      </c>
      <c r="B22" s="118"/>
      <c r="G22" s="117">
        <f>'[271]SVL Net Blended Yield'!$F$19</f>
        <v>1.1680148747174501E-2</v>
      </c>
      <c r="I22" s="114"/>
    </row>
    <row r="23" spans="1:11" s="92" customFormat="1" ht="17.25" customHeight="1" x14ac:dyDescent="0.2">
      <c r="A23" s="116" t="s">
        <v>107</v>
      </c>
      <c r="B23" s="116"/>
      <c r="C23" s="90"/>
      <c r="D23" s="90"/>
      <c r="E23" s="90"/>
      <c r="F23" s="90"/>
      <c r="G23" s="115">
        <f>'[272]SVM Net Blended Yield'!$F$19</f>
        <v>1.4293197918648399E-2</v>
      </c>
      <c r="I23" s="114"/>
      <c r="K23" s="114"/>
    </row>
    <row r="24" spans="1:11" s="92" customFormat="1" ht="17.25" customHeight="1" x14ac:dyDescent="0.2">
      <c r="A24" s="118" t="s">
        <v>108</v>
      </c>
      <c r="B24" s="118"/>
      <c r="G24" s="117">
        <f>'[273]SVN Net Blended Yield'!$F$19</f>
        <v>9.12899009462694E-3</v>
      </c>
      <c r="I24" s="114"/>
    </row>
    <row r="25" spans="1:11" s="92" customFormat="1" ht="17.25" customHeight="1" x14ac:dyDescent="0.2">
      <c r="A25" s="116" t="s">
        <v>109</v>
      </c>
      <c r="B25" s="116"/>
      <c r="C25" s="90"/>
      <c r="D25" s="90"/>
      <c r="E25" s="90"/>
      <c r="F25" s="90"/>
      <c r="G25" s="115">
        <f>'[274]SVO Net Blended Yield'!$F$19</f>
        <v>1.49829071526847E-2</v>
      </c>
      <c r="I25" s="114"/>
    </row>
    <row r="26" spans="1:11" s="92" customFormat="1" ht="17.25" customHeight="1" x14ac:dyDescent="0.2">
      <c r="A26" s="118" t="s">
        <v>110</v>
      </c>
      <c r="B26" s="118"/>
      <c r="G26" s="117">
        <f>'[275]SVQ Net Blended Yield'!$F$19</f>
        <v>1.72952417740951E-2</v>
      </c>
      <c r="I26" s="114"/>
    </row>
    <row r="27" spans="1:11" s="92" customFormat="1" ht="17.25" customHeight="1" x14ac:dyDescent="0.2">
      <c r="A27" s="116" t="s">
        <v>111</v>
      </c>
      <c r="B27" s="116"/>
      <c r="C27" s="90"/>
      <c r="D27" s="90"/>
      <c r="E27" s="90"/>
      <c r="F27" s="90"/>
      <c r="G27" s="115">
        <f>'[276]SVU Net Blended Yield'!$F$19</f>
        <v>1.5256471212193199E-2</v>
      </c>
      <c r="I27" s="114"/>
    </row>
    <row r="28" spans="1:11" s="92" customFormat="1" ht="17.25" customHeight="1" x14ac:dyDescent="0.2">
      <c r="A28" s="111" t="s">
        <v>54</v>
      </c>
      <c r="B28" s="111"/>
      <c r="C28" s="111"/>
      <c r="D28" s="111"/>
      <c r="E28" s="111"/>
      <c r="F28" s="111"/>
      <c r="G28" s="113">
        <v>2.78</v>
      </c>
      <c r="I28" s="114"/>
    </row>
    <row r="29" spans="1:11" s="92" customFormat="1" ht="17.25" customHeight="1" x14ac:dyDescent="0.2">
      <c r="A29" s="111" t="s">
        <v>42</v>
      </c>
      <c r="B29" s="111"/>
      <c r="C29" s="111"/>
      <c r="D29" s="111"/>
      <c r="E29" s="111"/>
      <c r="F29" s="111"/>
      <c r="G29" s="111">
        <v>10</v>
      </c>
      <c r="I29" s="114"/>
    </row>
    <row r="30" spans="1:11" s="92" customFormat="1" ht="17.25" customHeight="1" x14ac:dyDescent="0.2">
      <c r="A30" s="111" t="s">
        <v>3</v>
      </c>
      <c r="B30" s="111"/>
      <c r="C30" s="111"/>
      <c r="D30" s="111"/>
      <c r="E30" s="111"/>
      <c r="F30" s="111"/>
      <c r="G30" s="112">
        <v>2934</v>
      </c>
      <c r="I30" s="114"/>
    </row>
    <row r="31" spans="1:11" s="92" customFormat="1" ht="17.25" customHeight="1" x14ac:dyDescent="0.2">
      <c r="A31" s="111" t="s">
        <v>4</v>
      </c>
      <c r="B31" s="111"/>
      <c r="C31" s="111"/>
      <c r="D31" s="111"/>
      <c r="E31" s="111"/>
      <c r="F31" s="111"/>
      <c r="G31" s="135">
        <v>0.96840000000000004</v>
      </c>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E36" s="99" t="s">
        <v>11</v>
      </c>
      <c r="F36" s="89"/>
      <c r="G36" s="89"/>
      <c r="H36" s="89"/>
      <c r="I36" s="88">
        <v>0.929728</v>
      </c>
    </row>
    <row r="37" spans="1:17" s="84" customFormat="1" ht="17.25" customHeight="1" x14ac:dyDescent="0.2">
      <c r="A37" s="104" t="s">
        <v>52</v>
      </c>
      <c r="B37" s="103" t="s">
        <v>44</v>
      </c>
      <c r="C37" s="101" t="s">
        <v>51</v>
      </c>
      <c r="E37" s="104" t="s">
        <v>12</v>
      </c>
      <c r="I37" s="91">
        <v>1.1122E-2</v>
      </c>
      <c r="O37" s="104"/>
      <c r="P37" s="103"/>
      <c r="Q37" s="103"/>
    </row>
    <row r="38" spans="1:17" s="84" customFormat="1" ht="17.25" customHeight="1" x14ac:dyDescent="0.2">
      <c r="A38" s="99" t="s">
        <v>65</v>
      </c>
      <c r="B38" s="98" t="s">
        <v>46</v>
      </c>
      <c r="C38" s="98" t="s">
        <v>45</v>
      </c>
      <c r="E38" s="99" t="s">
        <v>13</v>
      </c>
      <c r="F38" s="89"/>
      <c r="G38" s="89"/>
      <c r="H38" s="89"/>
      <c r="I38" s="88">
        <v>0</v>
      </c>
      <c r="O38" s="104"/>
      <c r="P38" s="103"/>
      <c r="Q38" s="103"/>
    </row>
    <row r="39" spans="1:17" s="84" customFormat="1" ht="17.25" customHeight="1" thickBot="1" x14ac:dyDescent="0.25">
      <c r="A39" s="102" t="s">
        <v>64</v>
      </c>
      <c r="B39" s="101" t="s">
        <v>95</v>
      </c>
      <c r="C39" s="101" t="s">
        <v>45</v>
      </c>
      <c r="E39" s="100" t="s">
        <v>14</v>
      </c>
      <c r="F39" s="86"/>
      <c r="G39" s="86"/>
      <c r="H39" s="86"/>
      <c r="I39" s="85">
        <v>5.9149E-2</v>
      </c>
    </row>
    <row r="40" spans="1:17" s="84" customFormat="1" ht="17.25" customHeight="1" x14ac:dyDescent="0.2">
      <c r="A40" s="99" t="s">
        <v>47</v>
      </c>
      <c r="B40" s="98" t="s">
        <v>46</v>
      </c>
      <c r="C40" s="98" t="s">
        <v>45</v>
      </c>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row>
    <row r="44" spans="1:17" s="84" customFormat="1" ht="17.25" customHeight="1" x14ac:dyDescent="0.2">
      <c r="A44" s="90" t="s">
        <v>17</v>
      </c>
      <c r="B44" s="89"/>
      <c r="C44" s="88">
        <v>0.12847418796389501</v>
      </c>
      <c r="E44" s="90" t="s">
        <v>85</v>
      </c>
      <c r="F44" s="89"/>
      <c r="G44" s="89"/>
      <c r="H44" s="89"/>
      <c r="I44" s="88">
        <v>0.56433241506436094</v>
      </c>
    </row>
    <row r="45" spans="1:17" s="84" customFormat="1" ht="17.25" customHeight="1" x14ac:dyDescent="0.2">
      <c r="A45" s="92" t="s">
        <v>18</v>
      </c>
      <c r="C45" s="91">
        <v>5.8259822001279701E-2</v>
      </c>
      <c r="E45" s="92" t="s">
        <v>86</v>
      </c>
      <c r="I45" s="91">
        <v>7.7162881880805306E-2</v>
      </c>
    </row>
    <row r="46" spans="1:17" s="84" customFormat="1" ht="17.25" customHeight="1" x14ac:dyDescent="0.2">
      <c r="A46" s="90" t="s">
        <v>82</v>
      </c>
      <c r="B46" s="89"/>
      <c r="C46" s="88">
        <v>0.34002895468953082</v>
      </c>
      <c r="E46" s="90" t="s">
        <v>87</v>
      </c>
      <c r="F46" s="89"/>
      <c r="G46" s="89"/>
      <c r="H46" s="89"/>
      <c r="I46" s="88">
        <v>0.1612704877276108</v>
      </c>
    </row>
    <row r="47" spans="1:17" s="84" customFormat="1" ht="17.25" customHeight="1" x14ac:dyDescent="0.2">
      <c r="A47" s="92" t="s">
        <v>19</v>
      </c>
      <c r="C47" s="91">
        <v>0.2331745584762786</v>
      </c>
      <c r="E47" s="92" t="s">
        <v>88</v>
      </c>
      <c r="I47" s="91">
        <v>0.11099902373822725</v>
      </c>
    </row>
    <row r="48" spans="1:17" s="84" customFormat="1" ht="17.25" customHeight="1" x14ac:dyDescent="0.2">
      <c r="A48" s="90" t="s">
        <v>20</v>
      </c>
      <c r="B48" s="89"/>
      <c r="C48" s="88">
        <v>0.143967132780774</v>
      </c>
      <c r="E48" s="90" t="s">
        <v>90</v>
      </c>
      <c r="F48" s="89"/>
      <c r="G48" s="89"/>
      <c r="H48" s="89"/>
      <c r="I48" s="88">
        <v>1.6215413666469788E-3</v>
      </c>
    </row>
    <row r="49" spans="1:9" s="84" customFormat="1" ht="17.25" customHeight="1" x14ac:dyDescent="0.2">
      <c r="A49" s="92" t="s">
        <v>12</v>
      </c>
      <c r="C49" s="91">
        <v>1.14851872298855E-2</v>
      </c>
      <c r="E49" s="92" t="s">
        <v>89</v>
      </c>
      <c r="I49" s="91">
        <v>3.4933639485210002E-6</v>
      </c>
    </row>
    <row r="50" spans="1:9" s="84" customFormat="1" ht="17.25" customHeight="1" thickBot="1" x14ac:dyDescent="0.25">
      <c r="A50" s="90" t="s">
        <v>83</v>
      </c>
      <c r="B50" s="89"/>
      <c r="C50" s="88">
        <v>0</v>
      </c>
      <c r="E50" s="129" t="s">
        <v>14</v>
      </c>
      <c r="F50" s="129"/>
      <c r="G50" s="129"/>
      <c r="H50" s="129"/>
      <c r="I50" s="131">
        <v>8.4610156858359195E-2</v>
      </c>
    </row>
    <row r="51" spans="1:9" s="84" customFormat="1" ht="17.25" customHeight="1" thickBot="1" x14ac:dyDescent="0.25">
      <c r="A51" s="87" t="s">
        <v>14</v>
      </c>
      <c r="B51" s="86"/>
      <c r="C51" s="85">
        <v>8.4610156858360402E-2</v>
      </c>
      <c r="E51" s="92"/>
      <c r="I51" s="91"/>
    </row>
    <row r="52" spans="1:9" s="82" customFormat="1" ht="12" x14ac:dyDescent="0.2">
      <c r="A52" s="83"/>
      <c r="B52" s="83"/>
      <c r="C52" s="83"/>
      <c r="D52" s="83"/>
      <c r="E52" s="83"/>
      <c r="F52" s="83"/>
      <c r="G52" s="83"/>
      <c r="H52" s="83"/>
      <c r="I52" s="83"/>
    </row>
    <row r="53" spans="1:9" s="81" customFormat="1" ht="80.25" customHeight="1" x14ac:dyDescent="0.2">
      <c r="A53" s="143" t="s">
        <v>112</v>
      </c>
      <c r="B53" s="143"/>
      <c r="C53" s="143"/>
      <c r="D53" s="143"/>
      <c r="E53" s="143"/>
      <c r="F53" s="143"/>
      <c r="G53" s="143"/>
      <c r="H53" s="143"/>
      <c r="I53" s="143"/>
    </row>
    <row r="54" spans="1:9" s="74" customFormat="1" ht="12.75" customHeight="1" x14ac:dyDescent="0.2">
      <c r="A54" s="74" t="s">
        <v>77</v>
      </c>
      <c r="B54" s="80">
        <v>44561</v>
      </c>
    </row>
    <row r="55" spans="1:9" s="74" customFormat="1" ht="12.75" customHeight="1" x14ac:dyDescent="0.2">
      <c r="A55" s="74" t="s">
        <v>78</v>
      </c>
    </row>
    <row r="56" spans="1:9" s="74" customFormat="1" ht="38.25" customHeight="1" x14ac:dyDescent="0.2">
      <c r="A56" s="144" t="s">
        <v>98</v>
      </c>
      <c r="B56" s="144"/>
      <c r="C56" s="144"/>
      <c r="D56" s="144"/>
      <c r="E56" s="144"/>
      <c r="F56" s="144"/>
      <c r="G56" s="144"/>
      <c r="H56" s="144"/>
      <c r="I56" s="144"/>
    </row>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algorithmName="SHA-512" hashValue="kWlQp5vpxHwGkgtMtDQwCINL6U4ppd4mvZgpqHXttUWxn5MxlDLbbalW3wB3mu3DHYOUefhJABKpWBRni09jzw==" saltValue="HqAljxr9hlFyAO1WN8YzLw=="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44651</v>
      </c>
      <c r="C10" s="122"/>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22851363241.27</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100</v>
      </c>
      <c r="G16" s="117">
        <f>'[277]SVW Net Blended Yield'!$F$18</f>
        <v>1.9081585097419699E-2</v>
      </c>
      <c r="I16" s="114"/>
    </row>
    <row r="17" spans="1:11" s="92" customFormat="1" ht="17.25" customHeight="1" x14ac:dyDescent="0.2">
      <c r="A17" s="116" t="s">
        <v>101</v>
      </c>
      <c r="B17" s="116"/>
      <c r="C17" s="90"/>
      <c r="D17" s="90"/>
      <c r="E17" s="90"/>
      <c r="F17" s="90"/>
      <c r="G17" s="115">
        <f>'[278]SVC Net Blended Yield'!$F$19</f>
        <v>1.70419103290438E-2</v>
      </c>
      <c r="I17" s="114"/>
    </row>
    <row r="18" spans="1:11" s="92" customFormat="1" ht="17.25" customHeight="1" x14ac:dyDescent="0.2">
      <c r="A18" s="118" t="s">
        <v>102</v>
      </c>
      <c r="B18" s="118"/>
      <c r="G18" s="117">
        <f>'[279]SVE Net Blended Yield'!$F$19</f>
        <v>1.7540912140089598E-2</v>
      </c>
      <c r="I18" s="114"/>
      <c r="K18" s="114"/>
    </row>
    <row r="19" spans="1:11" s="92" customFormat="1" ht="17.25" customHeight="1" x14ac:dyDescent="0.2">
      <c r="A19" s="116" t="s">
        <v>103</v>
      </c>
      <c r="B19" s="116"/>
      <c r="C19" s="90"/>
      <c r="D19" s="90"/>
      <c r="E19" s="90"/>
      <c r="F19" s="90"/>
      <c r="G19" s="115">
        <f>'[280]SVF Net Blended Yield'!$F$19</f>
        <v>1.4918737304197099E-2</v>
      </c>
      <c r="I19" s="114"/>
    </row>
    <row r="20" spans="1:11" s="92" customFormat="1" ht="17.25" customHeight="1" x14ac:dyDescent="0.2">
      <c r="A20" s="118" t="s">
        <v>104</v>
      </c>
      <c r="B20" s="118"/>
      <c r="G20" s="117">
        <f>'[281]SVJ Net Blended Yield'!$F$19</f>
        <v>1.1994593736638399E-2</v>
      </c>
      <c r="I20" s="114"/>
    </row>
    <row r="21" spans="1:11" s="92" customFormat="1" ht="17.25" customHeight="1" x14ac:dyDescent="0.2">
      <c r="A21" s="116" t="s">
        <v>105</v>
      </c>
      <c r="B21" s="116"/>
      <c r="C21" s="90"/>
      <c r="D21" s="90"/>
      <c r="E21" s="90"/>
      <c r="F21" s="90"/>
      <c r="G21" s="115">
        <f>'[282]SVK Net Blended Yield'!$F$19</f>
        <v>1.39812266000477E-2</v>
      </c>
      <c r="I21" s="114"/>
    </row>
    <row r="22" spans="1:11" s="92" customFormat="1" ht="17.25" customHeight="1" x14ac:dyDescent="0.2">
      <c r="A22" s="118" t="s">
        <v>106</v>
      </c>
      <c r="B22" s="118"/>
      <c r="G22" s="117">
        <f>'[283]SVL Net Blended Yield'!$F$19</f>
        <v>1.19265600311232E-2</v>
      </c>
      <c r="I22" s="114"/>
    </row>
    <row r="23" spans="1:11" s="92" customFormat="1" ht="17.25" customHeight="1" x14ac:dyDescent="0.2">
      <c r="A23" s="116" t="s">
        <v>107</v>
      </c>
      <c r="B23" s="116"/>
      <c r="C23" s="90"/>
      <c r="D23" s="90"/>
      <c r="E23" s="90"/>
      <c r="F23" s="90"/>
      <c r="G23" s="115">
        <f>'[284]SVM Net Blended Yield'!$F$19</f>
        <v>1.45372440330805E-2</v>
      </c>
      <c r="I23" s="114"/>
      <c r="K23" s="114"/>
    </row>
    <row r="24" spans="1:11" s="92" customFormat="1" ht="17.25" customHeight="1" x14ac:dyDescent="0.2">
      <c r="A24" s="118" t="s">
        <v>108</v>
      </c>
      <c r="B24" s="118"/>
      <c r="G24" s="117">
        <f>'[285]SVN Net Blended Yield'!$F$19</f>
        <v>9.3742748681544599E-3</v>
      </c>
      <c r="I24" s="114"/>
    </row>
    <row r="25" spans="1:11" s="92" customFormat="1" ht="17.25" customHeight="1" x14ac:dyDescent="0.2">
      <c r="A25" s="116" t="s">
        <v>109</v>
      </c>
      <c r="B25" s="116"/>
      <c r="C25" s="90"/>
      <c r="D25" s="90"/>
      <c r="E25" s="90"/>
      <c r="F25" s="90"/>
      <c r="G25" s="115">
        <f>'[286]SVO Net Blended Yield'!$F$19</f>
        <v>1.52315792801874E-2</v>
      </c>
      <c r="I25" s="114"/>
    </row>
    <row r="26" spans="1:11" s="92" customFormat="1" ht="17.25" customHeight="1" x14ac:dyDescent="0.2">
      <c r="A26" s="118" t="s">
        <v>110</v>
      </c>
      <c r="B26" s="118"/>
      <c r="G26" s="117">
        <f>'[287]SVQ Net Blended Yield'!$F$19</f>
        <v>1.75392820114042E-2</v>
      </c>
      <c r="I26" s="114"/>
    </row>
    <row r="27" spans="1:11" s="92" customFormat="1" ht="17.25" customHeight="1" x14ac:dyDescent="0.2">
      <c r="A27" s="116" t="s">
        <v>111</v>
      </c>
      <c r="B27" s="116"/>
      <c r="C27" s="90"/>
      <c r="D27" s="90"/>
      <c r="E27" s="90"/>
      <c r="F27" s="90"/>
      <c r="G27" s="115">
        <f>'[288]SVU Net Blended Yield'!$F$19</f>
        <v>1.55004132340397E-2</v>
      </c>
      <c r="I27" s="114"/>
    </row>
    <row r="28" spans="1:11" s="92" customFormat="1" ht="17.25" customHeight="1" x14ac:dyDescent="0.2">
      <c r="A28" s="111" t="s">
        <v>54</v>
      </c>
      <c r="B28" s="111"/>
      <c r="C28" s="111"/>
      <c r="D28" s="111"/>
      <c r="E28" s="111"/>
      <c r="F28" s="111"/>
      <c r="G28" s="113">
        <v>2.81</v>
      </c>
      <c r="I28" s="114"/>
    </row>
    <row r="29" spans="1:11" s="92" customFormat="1" ht="17.25" customHeight="1" x14ac:dyDescent="0.2">
      <c r="A29" s="111" t="s">
        <v>42</v>
      </c>
      <c r="B29" s="111"/>
      <c r="C29" s="111"/>
      <c r="D29" s="111"/>
      <c r="E29" s="111"/>
      <c r="F29" s="111"/>
      <c r="G29" s="111">
        <v>10</v>
      </c>
      <c r="I29" s="114"/>
    </row>
    <row r="30" spans="1:11" s="92" customFormat="1" ht="17.25" customHeight="1" x14ac:dyDescent="0.2">
      <c r="A30" s="111" t="s">
        <v>3</v>
      </c>
      <c r="B30" s="111"/>
      <c r="C30" s="111"/>
      <c r="D30" s="111"/>
      <c r="E30" s="111"/>
      <c r="F30" s="111"/>
      <c r="G30" s="112">
        <v>2913</v>
      </c>
      <c r="I30" s="114"/>
    </row>
    <row r="31" spans="1:11" s="92" customFormat="1" ht="17.25" customHeight="1" x14ac:dyDescent="0.2">
      <c r="A31" s="111" t="s">
        <v>4</v>
      </c>
      <c r="B31" s="111"/>
      <c r="C31" s="111"/>
      <c r="D31" s="111"/>
      <c r="E31" s="111"/>
      <c r="F31" s="111"/>
      <c r="G31" s="135">
        <v>0.9839</v>
      </c>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E36" s="99" t="s">
        <v>11</v>
      </c>
      <c r="F36" s="89"/>
      <c r="G36" s="89"/>
      <c r="H36" s="89"/>
      <c r="I36" s="88">
        <v>0.94001800000000002</v>
      </c>
    </row>
    <row r="37" spans="1:17" s="84" customFormat="1" ht="17.25" customHeight="1" x14ac:dyDescent="0.2">
      <c r="A37" s="104" t="s">
        <v>52</v>
      </c>
      <c r="B37" s="103" t="s">
        <v>44</v>
      </c>
      <c r="C37" s="101" t="s">
        <v>51</v>
      </c>
      <c r="E37" s="104" t="s">
        <v>12</v>
      </c>
      <c r="I37" s="91">
        <v>1.1251000000000001E-2</v>
      </c>
      <c r="O37" s="104"/>
      <c r="P37" s="103"/>
      <c r="Q37" s="103"/>
    </row>
    <row r="38" spans="1:17" s="84" customFormat="1" ht="17.25" customHeight="1" x14ac:dyDescent="0.2">
      <c r="A38" s="99" t="s">
        <v>65</v>
      </c>
      <c r="B38" s="98" t="s">
        <v>46</v>
      </c>
      <c r="C38" s="98" t="s">
        <v>45</v>
      </c>
      <c r="E38" s="99" t="s">
        <v>13</v>
      </c>
      <c r="F38" s="89"/>
      <c r="G38" s="89"/>
      <c r="H38" s="89"/>
      <c r="I38" s="88">
        <v>0</v>
      </c>
      <c r="O38" s="104"/>
      <c r="P38" s="103"/>
      <c r="Q38" s="103"/>
    </row>
    <row r="39" spans="1:17" s="84" customFormat="1" ht="17.25" customHeight="1" thickBot="1" x14ac:dyDescent="0.25">
      <c r="A39" s="102" t="s">
        <v>64</v>
      </c>
      <c r="B39" s="101" t="s">
        <v>95</v>
      </c>
      <c r="C39" s="101" t="s">
        <v>45</v>
      </c>
      <c r="E39" s="100" t="s">
        <v>14</v>
      </c>
      <c r="F39" s="86"/>
      <c r="G39" s="86"/>
      <c r="H39" s="86"/>
      <c r="I39" s="85">
        <v>4.8729000000000001E-2</v>
      </c>
    </row>
    <row r="40" spans="1:17" s="84" customFormat="1" ht="17.25" customHeight="1" x14ac:dyDescent="0.2">
      <c r="A40" s="99" t="s">
        <v>47</v>
      </c>
      <c r="B40" s="98" t="s">
        <v>46</v>
      </c>
      <c r="C40" s="98" t="s">
        <v>45</v>
      </c>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row>
    <row r="44" spans="1:17" s="84" customFormat="1" ht="17.25" customHeight="1" x14ac:dyDescent="0.2">
      <c r="A44" s="90" t="s">
        <v>17</v>
      </c>
      <c r="B44" s="89"/>
      <c r="C44" s="88">
        <v>0.14299419215394801</v>
      </c>
      <c r="E44" s="90" t="s">
        <v>85</v>
      </c>
      <c r="F44" s="89"/>
      <c r="G44" s="89"/>
      <c r="H44" s="89"/>
      <c r="I44" s="88">
        <v>0.56416975396730373</v>
      </c>
    </row>
    <row r="45" spans="1:17" s="84" customFormat="1" ht="17.25" customHeight="1" x14ac:dyDescent="0.2">
      <c r="A45" s="92" t="s">
        <v>18</v>
      </c>
      <c r="C45" s="91">
        <v>5.9812466799789903E-2</v>
      </c>
      <c r="E45" s="92" t="s">
        <v>86</v>
      </c>
      <c r="I45" s="91">
        <v>7.8849336965221006E-2</v>
      </c>
    </row>
    <row r="46" spans="1:17" s="84" customFormat="1" ht="17.25" customHeight="1" x14ac:dyDescent="0.2">
      <c r="A46" s="90" t="s">
        <v>82</v>
      </c>
      <c r="B46" s="89"/>
      <c r="C46" s="88">
        <v>0.34264837020769623</v>
      </c>
      <c r="E46" s="90" t="s">
        <v>87</v>
      </c>
      <c r="F46" s="89"/>
      <c r="G46" s="89"/>
      <c r="H46" s="89"/>
      <c r="I46" s="88">
        <v>0.1621050690525021</v>
      </c>
    </row>
    <row r="47" spans="1:17" s="84" customFormat="1" ht="17.25" customHeight="1" x14ac:dyDescent="0.2">
      <c r="A47" s="92" t="s">
        <v>19</v>
      </c>
      <c r="C47" s="91">
        <v>0.22378288417471809</v>
      </c>
      <c r="E47" s="92" t="s">
        <v>88</v>
      </c>
      <c r="I47" s="91">
        <v>0.11151842387464231</v>
      </c>
    </row>
    <row r="48" spans="1:17" s="84" customFormat="1" ht="17.25" customHeight="1" x14ac:dyDescent="0.2">
      <c r="A48" s="90" t="s">
        <v>20</v>
      </c>
      <c r="B48" s="89"/>
      <c r="C48" s="88">
        <v>0.137608716433608</v>
      </c>
      <c r="E48" s="90" t="s">
        <v>90</v>
      </c>
      <c r="F48" s="89"/>
      <c r="G48" s="89"/>
      <c r="H48" s="89"/>
      <c r="I48" s="88">
        <v>1.635430633565524E-3</v>
      </c>
    </row>
    <row r="49" spans="1:9" s="84" customFormat="1" ht="17.25" customHeight="1" x14ac:dyDescent="0.2">
      <c r="A49" s="92" t="s">
        <v>12</v>
      </c>
      <c r="C49" s="91">
        <v>1.1434868104291399E-2</v>
      </c>
      <c r="E49" s="92" t="s">
        <v>89</v>
      </c>
      <c r="I49" s="91">
        <v>3.48338087272963E-6</v>
      </c>
    </row>
    <row r="50" spans="1:9" s="84" customFormat="1" ht="17.25" customHeight="1" thickBot="1" x14ac:dyDescent="0.25">
      <c r="A50" s="90" t="s">
        <v>83</v>
      </c>
      <c r="B50" s="89"/>
      <c r="C50" s="88">
        <v>0</v>
      </c>
      <c r="E50" s="129" t="s">
        <v>14</v>
      </c>
      <c r="F50" s="129"/>
      <c r="G50" s="129"/>
      <c r="H50" s="129"/>
      <c r="I50" s="131">
        <v>8.1718502125950707E-2</v>
      </c>
    </row>
    <row r="51" spans="1:9" s="84" customFormat="1" ht="17.25" customHeight="1" thickBot="1" x14ac:dyDescent="0.25">
      <c r="A51" s="87" t="s">
        <v>14</v>
      </c>
      <c r="B51" s="86"/>
      <c r="C51" s="85">
        <v>8.1718502125949596E-2</v>
      </c>
      <c r="E51" s="92"/>
      <c r="I51" s="91"/>
    </row>
    <row r="52" spans="1:9" s="82" customFormat="1" ht="12" x14ac:dyDescent="0.2">
      <c r="A52" s="83"/>
      <c r="B52" s="83"/>
      <c r="C52" s="83"/>
      <c r="D52" s="83"/>
      <c r="E52" s="83"/>
      <c r="F52" s="83"/>
      <c r="G52" s="83"/>
      <c r="H52" s="83"/>
      <c r="I52" s="83"/>
    </row>
    <row r="53" spans="1:9" s="81" customFormat="1" ht="80.25" customHeight="1" x14ac:dyDescent="0.2">
      <c r="A53" s="143" t="s">
        <v>112</v>
      </c>
      <c r="B53" s="143"/>
      <c r="C53" s="143"/>
      <c r="D53" s="143"/>
      <c r="E53" s="143"/>
      <c r="F53" s="143"/>
      <c r="G53" s="143"/>
      <c r="H53" s="143"/>
      <c r="I53" s="143"/>
    </row>
    <row r="54" spans="1:9" s="74" customFormat="1" ht="12.75" customHeight="1" x14ac:dyDescent="0.2">
      <c r="A54" s="74" t="s">
        <v>77</v>
      </c>
      <c r="B54" s="80">
        <v>44561</v>
      </c>
    </row>
    <row r="55" spans="1:9" s="74" customFormat="1" ht="12.75" customHeight="1" x14ac:dyDescent="0.2">
      <c r="A55" s="74" t="s">
        <v>78</v>
      </c>
    </row>
    <row r="56" spans="1:9" s="74" customFormat="1" ht="38.25" customHeight="1" x14ac:dyDescent="0.2">
      <c r="A56" s="144" t="s">
        <v>98</v>
      </c>
      <c r="B56" s="144"/>
      <c r="C56" s="144"/>
      <c r="D56" s="144"/>
      <c r="E56" s="144"/>
      <c r="F56" s="144"/>
      <c r="G56" s="144"/>
      <c r="H56" s="144"/>
      <c r="I56" s="144"/>
    </row>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algorithmName="SHA-512" hashValue="1MC9awDbac8PnFOIlDJtWLOw2vXihrxQ+QZv4oMmgzP42gjpjMrsZtEMVakIg0pR2iyoMECLEUx+mikMQ1T8fg==" saltValue="exlxcocCWmL1z7YBpKfFSQ=="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44620</v>
      </c>
      <c r="C10" s="122"/>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22813897726.32</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'[289]SVW Net Blended Yield'!$F$18</f>
        <v>1.8807788436923701E-2</v>
      </c>
      <c r="I16" s="114"/>
    </row>
    <row r="17" spans="1:11" s="92" customFormat="1" ht="17.25" customHeight="1" x14ac:dyDescent="0.2">
      <c r="A17" s="116" t="s">
        <v>22</v>
      </c>
      <c r="B17" s="116"/>
      <c r="C17" s="90"/>
      <c r="D17" s="90"/>
      <c r="E17" s="90"/>
      <c r="F17" s="90"/>
      <c r="G17" s="115">
        <f>'[290]SVC Net Blended Yield'!$F$19</f>
        <v>1.6768117810048899E-2</v>
      </c>
      <c r="I17" s="114"/>
    </row>
    <row r="18" spans="1:11" s="92" customFormat="1" ht="17.25" customHeight="1" x14ac:dyDescent="0.2">
      <c r="A18" s="118" t="s">
        <v>25</v>
      </c>
      <c r="B18" s="118"/>
      <c r="G18" s="117">
        <f>'[291]SVE Net Blended Yield'!$F$19</f>
        <v>1.7267097906382999E-2</v>
      </c>
      <c r="I18" s="114"/>
      <c r="K18" s="114"/>
    </row>
    <row r="19" spans="1:11" s="92" customFormat="1" ht="17.25" customHeight="1" x14ac:dyDescent="0.2">
      <c r="A19" s="116" t="s">
        <v>26</v>
      </c>
      <c r="B19" s="116"/>
      <c r="C19" s="90"/>
      <c r="D19" s="90"/>
      <c r="E19" s="90"/>
      <c r="F19" s="90"/>
      <c r="G19" s="115">
        <f>'[292]SVF Net Blended Yield'!$F$19</f>
        <v>1.46464943911275E-2</v>
      </c>
      <c r="I19" s="114"/>
    </row>
    <row r="20" spans="1:11" s="92" customFormat="1" ht="17.25" customHeight="1" x14ac:dyDescent="0.2">
      <c r="A20" s="118" t="s">
        <v>27</v>
      </c>
      <c r="B20" s="118"/>
      <c r="G20" s="117">
        <f>'[293]SVJ Net Blended Yield'!$F$19</f>
        <v>1.1720375803754001E-2</v>
      </c>
      <c r="I20" s="114"/>
    </row>
    <row r="21" spans="1:11" s="92" customFormat="1" ht="17.25" customHeight="1" x14ac:dyDescent="0.2">
      <c r="A21" s="116" t="s">
        <v>34</v>
      </c>
      <c r="B21" s="116"/>
      <c r="C21" s="90"/>
      <c r="D21" s="90"/>
      <c r="E21" s="90"/>
      <c r="F21" s="90"/>
      <c r="G21" s="115">
        <f>'[294]SVK Net Blended Yield'!$F$19</f>
        <v>1.3711478759265599E-2</v>
      </c>
      <c r="I21" s="114"/>
    </row>
    <row r="22" spans="1:11" s="92" customFormat="1" ht="17.25" customHeight="1" x14ac:dyDescent="0.2">
      <c r="A22" s="118" t="s">
        <v>33</v>
      </c>
      <c r="B22" s="118"/>
      <c r="G22" s="117">
        <f>'[295]SVL Net Blended Yield'!$F$19</f>
        <v>1.1654115946901101E-2</v>
      </c>
      <c r="I22" s="114"/>
    </row>
    <row r="23" spans="1:11" s="92" customFormat="1" ht="17.25" customHeight="1" x14ac:dyDescent="0.2">
      <c r="A23" s="116" t="s">
        <v>28</v>
      </c>
      <c r="B23" s="116"/>
      <c r="C23" s="90"/>
      <c r="D23" s="90"/>
      <c r="E23" s="90"/>
      <c r="F23" s="90"/>
      <c r="G23" s="115">
        <f>'[296]SVM Net Blended Yield'!$F$19</f>
        <v>1.4263459998307399E-2</v>
      </c>
      <c r="I23" s="114"/>
      <c r="K23" s="114"/>
    </row>
    <row r="24" spans="1:11" s="92" customFormat="1" ht="17.25" customHeight="1" x14ac:dyDescent="0.2">
      <c r="A24" s="118" t="s">
        <v>29</v>
      </c>
      <c r="B24" s="118"/>
      <c r="G24" s="117">
        <f>'[297]SVN Net Blended Yield'!$F$19</f>
        <v>9.0894565527604894E-3</v>
      </c>
      <c r="I24" s="114"/>
    </row>
    <row r="25" spans="1:11" s="92" customFormat="1" ht="17.25" customHeight="1" x14ac:dyDescent="0.2">
      <c r="A25" s="116" t="s">
        <v>35</v>
      </c>
      <c r="B25" s="116"/>
      <c r="C25" s="90"/>
      <c r="D25" s="90"/>
      <c r="E25" s="90"/>
      <c r="F25" s="90"/>
      <c r="G25" s="115">
        <f>'[298]SVO Net Blended Yield'!$F$19</f>
        <v>1.49718988202586E-2</v>
      </c>
      <c r="I25" s="114"/>
    </row>
    <row r="26" spans="1:11" s="92" customFormat="1" ht="17.25" customHeight="1" x14ac:dyDescent="0.2">
      <c r="A26" s="118" t="s">
        <v>31</v>
      </c>
      <c r="B26" s="118"/>
      <c r="G26" s="117">
        <f>'[299]SVQ Net Blended Yield'!$F$19</f>
        <v>1.72654990756082E-2</v>
      </c>
      <c r="I26" s="114"/>
    </row>
    <row r="27" spans="1:11" s="92" customFormat="1" ht="17.25" customHeight="1" x14ac:dyDescent="0.2">
      <c r="A27" s="116" t="s">
        <v>32</v>
      </c>
      <c r="B27" s="116"/>
      <c r="C27" s="90"/>
      <c r="D27" s="90"/>
      <c r="E27" s="90"/>
      <c r="F27" s="90"/>
      <c r="G27" s="115">
        <f>'[300]SVU Net Blended Yield'!$F$19</f>
        <v>1.5226513970885499E-2</v>
      </c>
      <c r="I27" s="114"/>
    </row>
    <row r="28" spans="1:11" s="92" customFormat="1" ht="17.25" customHeight="1" x14ac:dyDescent="0.2">
      <c r="A28" s="111" t="s">
        <v>54</v>
      </c>
      <c r="B28" s="111"/>
      <c r="C28" s="111"/>
      <c r="D28" s="111"/>
      <c r="E28" s="111"/>
      <c r="F28" s="111"/>
      <c r="G28" s="113">
        <v>2.79</v>
      </c>
      <c r="I28" s="114"/>
    </row>
    <row r="29" spans="1:11" s="92" customFormat="1" ht="17.25" customHeight="1" x14ac:dyDescent="0.2">
      <c r="A29" s="111" t="s">
        <v>42</v>
      </c>
      <c r="B29" s="111"/>
      <c r="C29" s="111"/>
      <c r="D29" s="111"/>
      <c r="E29" s="111"/>
      <c r="F29" s="111"/>
      <c r="G29" s="111">
        <v>10</v>
      </c>
      <c r="I29" s="114"/>
    </row>
    <row r="30" spans="1:11" s="92" customFormat="1" ht="17.25" customHeight="1" x14ac:dyDescent="0.2">
      <c r="A30" s="111" t="s">
        <v>3</v>
      </c>
      <c r="B30" s="111"/>
      <c r="C30" s="111"/>
      <c r="D30" s="111"/>
      <c r="E30" s="111"/>
      <c r="F30" s="111"/>
      <c r="G30" s="112">
        <v>2868</v>
      </c>
      <c r="I30" s="114"/>
    </row>
    <row r="31" spans="1:11" s="92" customFormat="1" ht="17.25" customHeight="1" x14ac:dyDescent="0.2">
      <c r="A31" s="111" t="s">
        <v>4</v>
      </c>
      <c r="B31" s="111"/>
      <c r="C31" s="111"/>
      <c r="D31" s="111"/>
      <c r="E31" s="111"/>
      <c r="F31" s="111"/>
      <c r="G31" s="128">
        <v>1.0026729999999999</v>
      </c>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0.93110400000000004</v>
      </c>
      <c r="J36" s="97"/>
    </row>
    <row r="37" spans="1:17" s="84" customFormat="1" ht="17.25" customHeight="1" x14ac:dyDescent="0.2">
      <c r="A37" s="104" t="s">
        <v>65</v>
      </c>
      <c r="B37" s="103" t="s">
        <v>46</v>
      </c>
      <c r="C37" s="101" t="s">
        <v>45</v>
      </c>
      <c r="D37" s="97"/>
      <c r="E37" s="104" t="s">
        <v>12</v>
      </c>
      <c r="I37" s="91">
        <v>1.1254999999999999E-2</v>
      </c>
      <c r="J37" s="97"/>
      <c r="O37" s="104"/>
      <c r="P37" s="103"/>
      <c r="Q37" s="103"/>
    </row>
    <row r="38" spans="1:17" s="84" customFormat="1" ht="17.25" customHeight="1" x14ac:dyDescent="0.2">
      <c r="A38" s="99" t="s">
        <v>52</v>
      </c>
      <c r="B38" s="98" t="s">
        <v>44</v>
      </c>
      <c r="C38" s="98" t="s">
        <v>51</v>
      </c>
      <c r="D38" s="97"/>
      <c r="E38" s="99" t="s">
        <v>13</v>
      </c>
      <c r="F38" s="89"/>
      <c r="G38" s="89"/>
      <c r="H38" s="89"/>
      <c r="I38" s="88">
        <v>0</v>
      </c>
      <c r="O38" s="104"/>
      <c r="P38" s="103"/>
      <c r="Q38" s="103"/>
    </row>
    <row r="39" spans="1:17" s="84" customFormat="1" ht="17.25" customHeight="1" thickBot="1" x14ac:dyDescent="0.25">
      <c r="A39" s="102" t="s">
        <v>64</v>
      </c>
      <c r="B39" s="101" t="s">
        <v>95</v>
      </c>
      <c r="C39" s="101" t="s">
        <v>45</v>
      </c>
      <c r="D39" s="97"/>
      <c r="E39" s="100" t="s">
        <v>14</v>
      </c>
      <c r="F39" s="86"/>
      <c r="G39" s="86"/>
      <c r="H39" s="86"/>
      <c r="I39" s="85">
        <v>5.7639000000000003E-2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row>
    <row r="44" spans="1:17" s="84" customFormat="1" ht="17.25" customHeight="1" x14ac:dyDescent="0.2">
      <c r="A44" s="90" t="s">
        <v>17</v>
      </c>
      <c r="B44" s="89"/>
      <c r="C44" s="88">
        <v>0.155596597485024</v>
      </c>
      <c r="D44" s="97"/>
      <c r="E44" s="90" t="s">
        <v>85</v>
      </c>
      <c r="F44" s="89"/>
      <c r="G44" s="89"/>
      <c r="H44" s="89"/>
      <c r="I44" s="88">
        <v>0.57112956480874466</v>
      </c>
      <c r="J44" s="97"/>
    </row>
    <row r="45" spans="1:17" s="84" customFormat="1" ht="17.25" customHeight="1" x14ac:dyDescent="0.2">
      <c r="A45" s="92" t="s">
        <v>18</v>
      </c>
      <c r="C45" s="91">
        <v>5.47935278491858E-2</v>
      </c>
      <c r="D45" s="97"/>
      <c r="E45" s="92" t="s">
        <v>86</v>
      </c>
      <c r="I45" s="91">
        <v>7.71961123344031E-2</v>
      </c>
      <c r="J45" s="97"/>
    </row>
    <row r="46" spans="1:17" s="84" customFormat="1" ht="17.25" customHeight="1" x14ac:dyDescent="0.2">
      <c r="A46" s="90" t="s">
        <v>82</v>
      </c>
      <c r="B46" s="89"/>
      <c r="C46" s="88">
        <v>0.32658762373976008</v>
      </c>
      <c r="D46" s="97"/>
      <c r="E46" s="90" t="s">
        <v>87</v>
      </c>
      <c r="F46" s="89"/>
      <c r="G46" s="89"/>
      <c r="H46" s="89"/>
      <c r="I46" s="88">
        <v>0.15525683015329672</v>
      </c>
      <c r="J46" s="97"/>
    </row>
    <row r="47" spans="1:17" s="84" customFormat="1" ht="17.25" customHeight="1" x14ac:dyDescent="0.2">
      <c r="A47" s="92" t="s">
        <v>19</v>
      </c>
      <c r="C47" s="91">
        <v>0.22258962915963332</v>
      </c>
      <c r="D47" s="97"/>
      <c r="E47" s="92" t="s">
        <v>88</v>
      </c>
      <c r="I47" s="91">
        <v>0.1042462358076944</v>
      </c>
      <c r="J47" s="97"/>
    </row>
    <row r="48" spans="1:17" s="84" customFormat="1" ht="17.25" customHeight="1" x14ac:dyDescent="0.2">
      <c r="A48" s="90" t="s">
        <v>20</v>
      </c>
      <c r="B48" s="89"/>
      <c r="C48" s="88">
        <v>0.138852735193085</v>
      </c>
      <c r="D48" s="97"/>
      <c r="E48" s="90" t="s">
        <v>90</v>
      </c>
      <c r="F48" s="89"/>
      <c r="G48" s="89"/>
      <c r="H48" s="89"/>
      <c r="I48" s="88">
        <v>1.813268385527423E-3</v>
      </c>
      <c r="J48" s="97"/>
    </row>
    <row r="49" spans="1:10" s="84" customFormat="1" ht="17.25" customHeight="1" x14ac:dyDescent="0.2">
      <c r="A49" s="92" t="s">
        <v>12</v>
      </c>
      <c r="C49" s="91">
        <v>1.1225329564961899E-2</v>
      </c>
      <c r="D49" s="97"/>
      <c r="E49" s="92" t="s">
        <v>89</v>
      </c>
      <c r="I49" s="91">
        <v>3.4315019532825298E-6</v>
      </c>
      <c r="J49" s="97"/>
    </row>
    <row r="50" spans="1:10" s="84" customFormat="1" ht="17.25" customHeight="1" thickBot="1" x14ac:dyDescent="0.25">
      <c r="A50" s="90" t="s">
        <v>83</v>
      </c>
      <c r="B50" s="89"/>
      <c r="C50" s="88">
        <v>0</v>
      </c>
      <c r="D50" s="97"/>
      <c r="E50" s="129" t="s">
        <v>14</v>
      </c>
      <c r="F50" s="129"/>
      <c r="G50" s="129"/>
      <c r="H50" s="129"/>
      <c r="I50" s="131">
        <v>9.0354557008336098E-2</v>
      </c>
      <c r="J50" s="97"/>
    </row>
    <row r="51" spans="1:10" s="84" customFormat="1" ht="17.25" customHeight="1" thickBot="1" x14ac:dyDescent="0.25">
      <c r="A51" s="87" t="s">
        <v>14</v>
      </c>
      <c r="B51" s="86"/>
      <c r="C51" s="85">
        <v>9.0354557008334696E-2</v>
      </c>
      <c r="D51" s="97"/>
      <c r="E51" s="92"/>
      <c r="I51" s="91"/>
      <c r="J51" s="97"/>
    </row>
    <row r="52" spans="1:10" s="82" customFormat="1" ht="12" x14ac:dyDescent="0.2">
      <c r="A52" s="83"/>
      <c r="B52" s="83"/>
      <c r="C52" s="83"/>
      <c r="D52" s="133"/>
      <c r="E52" s="83"/>
      <c r="F52" s="83"/>
      <c r="G52" s="83"/>
      <c r="H52" s="83"/>
      <c r="I52" s="83"/>
    </row>
    <row r="53" spans="1:10" s="81" customFormat="1" ht="158.25" customHeight="1" x14ac:dyDescent="0.2">
      <c r="A53" s="143" t="s">
        <v>96</v>
      </c>
      <c r="B53" s="143"/>
      <c r="C53" s="143"/>
      <c r="D53" s="143"/>
      <c r="E53" s="143"/>
      <c r="F53" s="143"/>
      <c r="G53" s="143"/>
      <c r="H53" s="143"/>
      <c r="I53" s="143"/>
    </row>
    <row r="54" spans="1:10" s="74" customFormat="1" ht="12.75" customHeight="1" x14ac:dyDescent="0.2">
      <c r="A54" s="74" t="s">
        <v>77</v>
      </c>
      <c r="B54" s="80">
        <v>44561</v>
      </c>
    </row>
    <row r="55" spans="1:10" s="74" customFormat="1" ht="12.75" customHeight="1" x14ac:dyDescent="0.2">
      <c r="A55" s="74" t="s">
        <v>78</v>
      </c>
    </row>
    <row r="56" spans="1:10" s="74" customFormat="1" ht="11.25" x14ac:dyDescent="0.2"/>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hpNEHE32iZVS+wXOVnV6vTp2npSf9klAmLfQI7fcIRDYi1AFVA24k/wnIGX6MNnR3mrmOIye4rRBQKH42KLnMg==" saltValue="kiojKCDRVm04LSy/kX7gHg=="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44592</v>
      </c>
      <c r="C10" s="122"/>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22449737871.759899</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'[301]SVW Net Blended Yield'!$F$18</f>
        <v>1.8757953515966701E-2</v>
      </c>
      <c r="H16" s="114"/>
      <c r="I16" s="114"/>
    </row>
    <row r="17" spans="1:11" s="92" customFormat="1" ht="17.25" customHeight="1" x14ac:dyDescent="0.2">
      <c r="A17" s="116" t="s">
        <v>22</v>
      </c>
      <c r="B17" s="116"/>
      <c r="C17" s="90"/>
      <c r="D17" s="90"/>
      <c r="E17" s="90"/>
      <c r="F17" s="90"/>
      <c r="G17" s="115">
        <f>'[302]SVC Net Blended Yield'!$F$19</f>
        <v>1.6718310877517999E-2</v>
      </c>
      <c r="H17" s="114"/>
      <c r="I17" s="114"/>
    </row>
    <row r="18" spans="1:11" s="92" customFormat="1" ht="17.25" customHeight="1" x14ac:dyDescent="0.2">
      <c r="A18" s="118" t="s">
        <v>25</v>
      </c>
      <c r="B18" s="118"/>
      <c r="G18" s="117">
        <f>'[303]SVE Net Blended Yield'!$F$19</f>
        <v>1.7217263400347401E-2</v>
      </c>
      <c r="H18" s="114"/>
      <c r="I18" s="114"/>
      <c r="K18" s="114"/>
    </row>
    <row r="19" spans="1:11" s="92" customFormat="1" ht="17.25" customHeight="1" x14ac:dyDescent="0.2">
      <c r="A19" s="116" t="s">
        <v>26</v>
      </c>
      <c r="B19" s="116"/>
      <c r="C19" s="90"/>
      <c r="D19" s="90"/>
      <c r="E19" s="90"/>
      <c r="F19" s="90"/>
      <c r="G19" s="115">
        <f>'[304]SVF Net Blended Yield'!$F$19</f>
        <v>1.4592779754298299E-2</v>
      </c>
      <c r="H19" s="114"/>
      <c r="I19" s="114"/>
    </row>
    <row r="20" spans="1:11" s="92" customFormat="1" ht="17.25" customHeight="1" x14ac:dyDescent="0.2">
      <c r="A20" s="118" t="s">
        <v>27</v>
      </c>
      <c r="B20" s="118"/>
      <c r="G20" s="117">
        <f>'[305]SVJ Net Blended Yield'!$F$19</f>
        <v>1.16705790360054E-2</v>
      </c>
      <c r="H20" s="114"/>
      <c r="I20" s="114"/>
    </row>
    <row r="21" spans="1:11" s="92" customFormat="1" ht="17.25" customHeight="1" x14ac:dyDescent="0.2">
      <c r="A21" s="116" t="s">
        <v>34</v>
      </c>
      <c r="B21" s="116"/>
      <c r="C21" s="90"/>
      <c r="D21" s="90"/>
      <c r="E21" s="90"/>
      <c r="F21" s="90"/>
      <c r="G21" s="115">
        <f>'[306]SVK Net Blended Yield'!$F$19</f>
        <v>1.3660605504991499E-2</v>
      </c>
      <c r="H21" s="114"/>
      <c r="I21" s="114"/>
    </row>
    <row r="22" spans="1:11" s="92" customFormat="1" ht="17.25" customHeight="1" x14ac:dyDescent="0.2">
      <c r="A22" s="118" t="s">
        <v>33</v>
      </c>
      <c r="B22" s="118"/>
      <c r="G22" s="117">
        <f>'[307]SVL Net Blended Yield'!$F$19</f>
        <v>1.1594961273852299E-2</v>
      </c>
      <c r="H22" s="114"/>
      <c r="I22" s="114"/>
    </row>
    <row r="23" spans="1:11" s="92" customFormat="1" ht="17.25" customHeight="1" x14ac:dyDescent="0.2">
      <c r="A23" s="116" t="s">
        <v>28</v>
      </c>
      <c r="B23" s="116"/>
      <c r="C23" s="90"/>
      <c r="D23" s="90"/>
      <c r="E23" s="90"/>
      <c r="F23" s="90"/>
      <c r="G23" s="115">
        <f>'[308]SVM Net Blended Yield'!$F$19</f>
        <v>1.42136187905082E-2</v>
      </c>
      <c r="H23" s="114"/>
      <c r="I23" s="114"/>
      <c r="K23" s="114"/>
    </row>
    <row r="24" spans="1:11" s="92" customFormat="1" ht="17.25" customHeight="1" x14ac:dyDescent="0.2">
      <c r="A24" s="118" t="s">
        <v>29</v>
      </c>
      <c r="B24" s="118"/>
      <c r="G24" s="117">
        <f>'[309]SVN Net Blended Yield'!$F$19</f>
        <v>9.0530839121502303E-3</v>
      </c>
      <c r="H24" s="114"/>
      <c r="I24" s="114"/>
    </row>
    <row r="25" spans="1:11" s="92" customFormat="1" ht="17.25" customHeight="1" x14ac:dyDescent="0.2">
      <c r="A25" s="116" t="s">
        <v>35</v>
      </c>
      <c r="B25" s="116"/>
      <c r="C25" s="90"/>
      <c r="D25" s="90"/>
      <c r="E25" s="90"/>
      <c r="F25" s="90"/>
      <c r="G25" s="115">
        <f>'[310]SVO Net Blended Yield'!$F$19</f>
        <v>1.49238395658763E-2</v>
      </c>
      <c r="H25" s="114"/>
      <c r="I25" s="114"/>
    </row>
    <row r="26" spans="1:11" s="92" customFormat="1" ht="17.25" customHeight="1" x14ac:dyDescent="0.2">
      <c r="A26" s="118" t="s">
        <v>31</v>
      </c>
      <c r="B26" s="118"/>
      <c r="G26" s="117">
        <f>'[311]SVQ Net Blended Yield'!$F$19</f>
        <v>1.72156243282796E-2</v>
      </c>
      <c r="H26" s="114"/>
      <c r="I26" s="114"/>
    </row>
    <row r="27" spans="1:11" s="92" customFormat="1" ht="17.25" customHeight="1" x14ac:dyDescent="0.2">
      <c r="A27" s="116" t="s">
        <v>32</v>
      </c>
      <c r="B27" s="116"/>
      <c r="C27" s="90"/>
      <c r="D27" s="90"/>
      <c r="E27" s="90"/>
      <c r="F27" s="90"/>
      <c r="G27" s="115">
        <f>'[312]SVU Net Blended Yield'!$F$19</f>
        <v>1.51761990153767E-2</v>
      </c>
      <c r="H27" s="114"/>
      <c r="I27" s="114"/>
    </row>
    <row r="28" spans="1:11" s="92" customFormat="1" ht="17.25" customHeight="1" x14ac:dyDescent="0.2">
      <c r="A28" s="111" t="s">
        <v>54</v>
      </c>
      <c r="B28" s="111"/>
      <c r="C28" s="111"/>
      <c r="D28" s="111"/>
      <c r="E28" s="111"/>
      <c r="F28" s="111"/>
      <c r="G28" s="113">
        <v>2.77</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2835</v>
      </c>
      <c r="H30" s="114"/>
      <c r="I30" s="114"/>
    </row>
    <row r="31" spans="1:11" s="92" customFormat="1" ht="17.25" customHeight="1" x14ac:dyDescent="0.2">
      <c r="A31" s="111" t="s">
        <v>4</v>
      </c>
      <c r="B31" s="111"/>
      <c r="C31" s="111"/>
      <c r="D31" s="111"/>
      <c r="E31" s="111"/>
      <c r="F31" s="111"/>
      <c r="G31" s="128">
        <v>1.0098</v>
      </c>
      <c r="H31" s="114"/>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0.94466000000000006</v>
      </c>
      <c r="J36" s="97"/>
    </row>
    <row r="37" spans="1:17" s="84" customFormat="1" ht="17.25" customHeight="1" x14ac:dyDescent="0.2">
      <c r="A37" s="104" t="s">
        <v>65</v>
      </c>
      <c r="B37" s="103" t="s">
        <v>46</v>
      </c>
      <c r="C37" s="101" t="s">
        <v>45</v>
      </c>
      <c r="D37" s="97"/>
      <c r="E37" s="104" t="s">
        <v>12</v>
      </c>
      <c r="I37" s="91">
        <v>1.1424E-2</v>
      </c>
      <c r="J37" s="97"/>
      <c r="O37" s="104"/>
      <c r="P37" s="103"/>
      <c r="Q37" s="103"/>
    </row>
    <row r="38" spans="1:17" s="84" customFormat="1" ht="17.25" customHeight="1" x14ac:dyDescent="0.2">
      <c r="A38" s="99" t="s">
        <v>52</v>
      </c>
      <c r="B38" s="98" t="s">
        <v>44</v>
      </c>
      <c r="C38" s="98" t="s">
        <v>51</v>
      </c>
      <c r="D38" s="97"/>
      <c r="E38" s="99" t="s">
        <v>13</v>
      </c>
      <c r="F38" s="89"/>
      <c r="G38" s="89"/>
      <c r="H38" s="89"/>
      <c r="I38" s="88">
        <v>0</v>
      </c>
      <c r="O38" s="104"/>
      <c r="P38" s="103"/>
      <c r="Q38" s="103"/>
    </row>
    <row r="39" spans="1:17" s="84" customFormat="1" ht="17.25" customHeight="1" thickBot="1" x14ac:dyDescent="0.25">
      <c r="A39" s="102" t="s">
        <v>64</v>
      </c>
      <c r="B39" s="101" t="s">
        <v>95</v>
      </c>
      <c r="C39" s="101" t="s">
        <v>45</v>
      </c>
      <c r="D39" s="97"/>
      <c r="E39" s="100" t="s">
        <v>14</v>
      </c>
      <c r="F39" s="86"/>
      <c r="G39" s="86"/>
      <c r="H39" s="86"/>
      <c r="I39" s="85">
        <v>4.3915000000000003E-2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row>
    <row r="44" spans="1:17" s="84" customFormat="1" ht="17.25" customHeight="1" x14ac:dyDescent="0.2">
      <c r="A44" s="90" t="s">
        <v>17</v>
      </c>
      <c r="B44" s="89"/>
      <c r="C44" s="88">
        <v>0.161992906460803</v>
      </c>
      <c r="D44" s="97"/>
      <c r="E44" s="90" t="s">
        <v>85</v>
      </c>
      <c r="F44" s="89"/>
      <c r="G44" s="89"/>
      <c r="H44" s="89"/>
      <c r="I44" s="88">
        <v>0.58992435053508618</v>
      </c>
      <c r="J44" s="97"/>
    </row>
    <row r="45" spans="1:17" s="84" customFormat="1" ht="17.25" customHeight="1" x14ac:dyDescent="0.2">
      <c r="A45" s="92" t="s">
        <v>18</v>
      </c>
      <c r="C45" s="91">
        <v>5.5641877147341597E-2</v>
      </c>
      <c r="D45" s="97"/>
      <c r="E45" s="92" t="s">
        <v>86</v>
      </c>
      <c r="I45" s="91">
        <v>7.9564957848966902E-2</v>
      </c>
      <c r="J45" s="97"/>
    </row>
    <row r="46" spans="1:17" s="84" customFormat="1" ht="17.25" customHeight="1" x14ac:dyDescent="0.2">
      <c r="A46" s="90" t="s">
        <v>82</v>
      </c>
      <c r="B46" s="89"/>
      <c r="C46" s="88">
        <v>0.3179783441648823</v>
      </c>
      <c r="D46" s="97"/>
      <c r="E46" s="90" t="s">
        <v>87</v>
      </c>
      <c r="F46" s="89"/>
      <c r="G46" s="89"/>
      <c r="H46" s="89"/>
      <c r="I46" s="88">
        <v>0.14920489883047522</v>
      </c>
      <c r="J46" s="97"/>
    </row>
    <row r="47" spans="1:17" s="84" customFormat="1" ht="17.25" customHeight="1" x14ac:dyDescent="0.2">
      <c r="A47" s="92" t="s">
        <v>19</v>
      </c>
      <c r="C47" s="91">
        <v>0.22926255266846471</v>
      </c>
      <c r="D47" s="97"/>
      <c r="E47" s="92" t="s">
        <v>88</v>
      </c>
      <c r="I47" s="91">
        <v>9.945847256979834E-2</v>
      </c>
      <c r="J47" s="97"/>
    </row>
    <row r="48" spans="1:17" s="84" customFormat="1" ht="17.25" customHeight="1" x14ac:dyDescent="0.2">
      <c r="A48" s="90" t="s">
        <v>20</v>
      </c>
      <c r="B48" s="89"/>
      <c r="C48" s="88">
        <v>0.14380021266644</v>
      </c>
      <c r="D48" s="97"/>
      <c r="E48" s="90" t="s">
        <v>90</v>
      </c>
      <c r="F48" s="89"/>
      <c r="G48" s="89"/>
      <c r="H48" s="89"/>
      <c r="I48" s="88">
        <v>1.8370632106724169E-3</v>
      </c>
      <c r="J48" s="97"/>
    </row>
    <row r="49" spans="1:10" s="84" customFormat="1" ht="17.25" customHeight="1" x14ac:dyDescent="0.2">
      <c r="A49" s="92" t="s">
        <v>12</v>
      </c>
      <c r="C49" s="91">
        <v>1.13138498870722E-2</v>
      </c>
      <c r="D49" s="97"/>
      <c r="E49" s="92" t="s">
        <v>89</v>
      </c>
      <c r="I49" s="91">
        <v>0</v>
      </c>
      <c r="J49" s="97"/>
    </row>
    <row r="50" spans="1:10" s="84" customFormat="1" ht="17.25" customHeight="1" thickBot="1" x14ac:dyDescent="0.25">
      <c r="A50" s="90" t="s">
        <v>83</v>
      </c>
      <c r="B50" s="89"/>
      <c r="C50" s="88">
        <v>0</v>
      </c>
      <c r="D50" s="97"/>
      <c r="E50" s="129" t="s">
        <v>14</v>
      </c>
      <c r="F50" s="129"/>
      <c r="G50" s="129"/>
      <c r="H50" s="129"/>
      <c r="I50" s="131">
        <v>8.00102570049884E-2</v>
      </c>
      <c r="J50" s="97"/>
    </row>
    <row r="51" spans="1:10" s="84" customFormat="1" ht="17.25" customHeight="1" thickBot="1" x14ac:dyDescent="0.25">
      <c r="A51" s="87" t="s">
        <v>14</v>
      </c>
      <c r="B51" s="86"/>
      <c r="C51" s="85">
        <v>8.0010257004988594E-2</v>
      </c>
      <c r="D51" s="97"/>
      <c r="E51" s="92"/>
      <c r="I51" s="91"/>
      <c r="J51" s="97"/>
    </row>
    <row r="52" spans="1:10" s="82" customFormat="1" ht="12" x14ac:dyDescent="0.2">
      <c r="A52" s="83"/>
      <c r="B52" s="83"/>
      <c r="C52" s="83"/>
      <c r="D52" s="133"/>
      <c r="E52" s="83"/>
      <c r="F52" s="83"/>
      <c r="G52" s="83"/>
      <c r="H52" s="83"/>
      <c r="I52" s="83"/>
    </row>
    <row r="53" spans="1:10" s="81" customFormat="1" ht="158.25" customHeight="1" x14ac:dyDescent="0.2">
      <c r="A53" s="143" t="s">
        <v>96</v>
      </c>
      <c r="B53" s="143"/>
      <c r="C53" s="143"/>
      <c r="D53" s="143"/>
      <c r="E53" s="143"/>
      <c r="F53" s="143"/>
      <c r="G53" s="143"/>
      <c r="H53" s="143"/>
      <c r="I53" s="143"/>
    </row>
    <row r="54" spans="1:10" s="74" customFormat="1" ht="12.75" customHeight="1" x14ac:dyDescent="0.2">
      <c r="A54" s="74" t="s">
        <v>77</v>
      </c>
      <c r="B54" s="80">
        <v>44561</v>
      </c>
    </row>
    <row r="55" spans="1:10" s="74" customFormat="1" ht="12.75" customHeight="1" x14ac:dyDescent="0.2">
      <c r="A55" s="74" t="s">
        <v>78</v>
      </c>
    </row>
    <row r="56" spans="1:10" s="74" customFormat="1" ht="11.25" x14ac:dyDescent="0.2"/>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o/YdFIoBvsw3AvkBh0oVRtyfu4EfqcDVo4VlJnAT7fa5T8ZvFnJ00dh/6ZebDwr4igHNije8NtK0Nvt8L4Bj7g==" saltValue="IpIA79nXmUf5+hIfOKAlzQ=="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2"/>
  <sheetViews>
    <sheetView showGridLines="0" topLeftCell="A4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44561</v>
      </c>
      <c r="C10" s="122"/>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22525039380.639999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'[313]SVW Net Blended Yield'!$F$18</f>
        <v>1.8665674100630299E-2</v>
      </c>
      <c r="I16" s="114"/>
    </row>
    <row r="17" spans="1:11" s="92" customFormat="1" ht="17.25" customHeight="1" x14ac:dyDescent="0.2">
      <c r="A17" s="116" t="s">
        <v>22</v>
      </c>
      <c r="B17" s="116"/>
      <c r="C17" s="90"/>
      <c r="D17" s="90"/>
      <c r="E17" s="90"/>
      <c r="F17" s="90"/>
      <c r="G17" s="115">
        <f>'[314]SVC Net Blended Yield'!$F$19</f>
        <v>1.66260649444449E-2</v>
      </c>
      <c r="I17" s="114"/>
    </row>
    <row r="18" spans="1:11" s="92" customFormat="1" ht="17.25" customHeight="1" x14ac:dyDescent="0.2">
      <c r="A18" s="118" t="s">
        <v>25</v>
      </c>
      <c r="B18" s="118"/>
      <c r="G18" s="117">
        <f>'[315]SVE Net Blended Yield'!$F$19</f>
        <v>1.7125036402223001E-2</v>
      </c>
      <c r="I18" s="114"/>
      <c r="K18" s="114"/>
    </row>
    <row r="19" spans="1:11" s="92" customFormat="1" ht="17.25" customHeight="1" x14ac:dyDescent="0.2">
      <c r="A19" s="116" t="s">
        <v>26</v>
      </c>
      <c r="B19" s="116"/>
      <c r="C19" s="90"/>
      <c r="D19" s="90"/>
      <c r="E19" s="90"/>
      <c r="F19" s="90"/>
      <c r="G19" s="115">
        <f>'[316]SVF Net Blended Yield'!$F$19</f>
        <v>1.44992345356932E-2</v>
      </c>
      <c r="I19" s="114"/>
    </row>
    <row r="20" spans="1:11" s="92" customFormat="1" ht="17.25" customHeight="1" x14ac:dyDescent="0.2">
      <c r="A20" s="118" t="s">
        <v>27</v>
      </c>
      <c r="B20" s="118"/>
      <c r="G20" s="117">
        <f>'[317]SVJ Net Blended Yield'!$F$19</f>
        <v>1.1578450501827899E-2</v>
      </c>
      <c r="I20" s="114"/>
    </row>
    <row r="21" spans="1:11" s="92" customFormat="1" ht="17.25" customHeight="1" x14ac:dyDescent="0.2">
      <c r="A21" s="116" t="s">
        <v>34</v>
      </c>
      <c r="B21" s="116"/>
      <c r="C21" s="90"/>
      <c r="D21" s="90"/>
      <c r="E21" s="90"/>
      <c r="F21" s="90"/>
      <c r="G21" s="115">
        <f>'[318]SVK Net Blended Yield'!$F$19</f>
        <v>1.35678139684079E-2</v>
      </c>
      <c r="I21" s="114"/>
    </row>
    <row r="22" spans="1:11" s="92" customFormat="1" ht="17.25" customHeight="1" x14ac:dyDescent="0.2">
      <c r="A22" s="118" t="s">
        <v>33</v>
      </c>
      <c r="B22" s="118"/>
      <c r="G22" s="117">
        <f>'[319]SVL Net Blended Yield'!$F$19</f>
        <v>1.1508609742746499E-2</v>
      </c>
      <c r="I22" s="114"/>
    </row>
    <row r="23" spans="1:11" s="92" customFormat="1" ht="17.25" customHeight="1" x14ac:dyDescent="0.2">
      <c r="A23" s="116" t="s">
        <v>28</v>
      </c>
      <c r="B23" s="116"/>
      <c r="C23" s="90"/>
      <c r="D23" s="90"/>
      <c r="E23" s="90"/>
      <c r="F23" s="90"/>
      <c r="G23" s="115">
        <f>'[320]SVM Net Blended Yield'!$F$19</f>
        <v>1.4121334830293099E-2</v>
      </c>
      <c r="I23" s="114"/>
      <c r="K23" s="114"/>
    </row>
    <row r="24" spans="1:11" s="92" customFormat="1" ht="17.25" customHeight="1" x14ac:dyDescent="0.2">
      <c r="A24" s="118" t="s">
        <v>29</v>
      </c>
      <c r="B24" s="118"/>
      <c r="G24" s="117">
        <f>'[321]SVN Net Blended Yield'!$F$19</f>
        <v>8.9537907026947007E-3</v>
      </c>
      <c r="I24" s="114"/>
    </row>
    <row r="25" spans="1:11" s="92" customFormat="1" ht="17.25" customHeight="1" x14ac:dyDescent="0.2">
      <c r="A25" s="116" t="s">
        <v>35</v>
      </c>
      <c r="B25" s="116"/>
      <c r="C25" s="90"/>
      <c r="D25" s="90"/>
      <c r="E25" s="90"/>
      <c r="F25" s="90"/>
      <c r="G25" s="115">
        <f>'[322]SVO Net Blended Yield'!$F$19</f>
        <v>1.4831285510476499E-2</v>
      </c>
      <c r="I25" s="114"/>
    </row>
    <row r="26" spans="1:11" s="92" customFormat="1" ht="17.25" customHeight="1" x14ac:dyDescent="0.2">
      <c r="A26" s="118" t="s">
        <v>31</v>
      </c>
      <c r="B26" s="118"/>
      <c r="G26" s="117">
        <f>'[323]SVQ Net Blended Yield'!$F$19</f>
        <v>1.7123345407229401E-2</v>
      </c>
      <c r="I26" s="114"/>
    </row>
    <row r="27" spans="1:11" s="92" customFormat="1" ht="17.25" customHeight="1" x14ac:dyDescent="0.2">
      <c r="A27" s="116" t="s">
        <v>32</v>
      </c>
      <c r="B27" s="116"/>
      <c r="C27" s="90"/>
      <c r="D27" s="90"/>
      <c r="E27" s="90"/>
      <c r="F27" s="90"/>
      <c r="G27" s="115">
        <f>'[324]SVU Net Blended Yield'!$F$19</f>
        <v>1.50843851823853E-2</v>
      </c>
      <c r="I27" s="114"/>
    </row>
    <row r="28" spans="1:11" s="92" customFormat="1" ht="17.25" customHeight="1" x14ac:dyDescent="0.2">
      <c r="A28" s="111" t="s">
        <v>54</v>
      </c>
      <c r="B28" s="111"/>
      <c r="C28" s="111"/>
      <c r="D28" s="111"/>
      <c r="E28" s="111"/>
      <c r="F28" s="111"/>
      <c r="G28" s="113">
        <v>2.74</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2831</v>
      </c>
      <c r="I30" s="114"/>
    </row>
    <row r="31" spans="1:11" s="92" customFormat="1" ht="17.25" customHeight="1" x14ac:dyDescent="0.2">
      <c r="A31" s="111" t="s">
        <v>4</v>
      </c>
      <c r="B31" s="111"/>
      <c r="C31" s="111"/>
      <c r="D31" s="111"/>
      <c r="E31" s="111"/>
      <c r="F31" s="111"/>
      <c r="G31" s="128">
        <v>1.0218</v>
      </c>
      <c r="I31" s="114"/>
    </row>
    <row r="32" spans="1:11" s="92" customFormat="1" ht="17.25" customHeight="1" thickBot="1" x14ac:dyDescent="0.25">
      <c r="A32" s="110" t="s">
        <v>24</v>
      </c>
      <c r="B32" s="110"/>
      <c r="C32" s="110"/>
      <c r="D32" s="110"/>
      <c r="E32" s="110"/>
      <c r="F32" s="110"/>
      <c r="G32" s="109">
        <v>0.41772700000000001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E36" s="99" t="s">
        <v>11</v>
      </c>
      <c r="F36" s="89"/>
      <c r="G36" s="89"/>
      <c r="H36" s="89"/>
      <c r="I36" s="88">
        <v>0.93993000000000004</v>
      </c>
    </row>
    <row r="37" spans="1:17" s="84" customFormat="1" ht="17.25" customHeight="1" x14ac:dyDescent="0.2">
      <c r="A37" s="104" t="s">
        <v>65</v>
      </c>
      <c r="B37" s="103" t="s">
        <v>46</v>
      </c>
      <c r="C37" s="101" t="s">
        <v>45</v>
      </c>
      <c r="E37" s="104" t="s">
        <v>12</v>
      </c>
      <c r="I37" s="91">
        <v>8.3979999999999992E-3</v>
      </c>
      <c r="O37" s="104"/>
      <c r="P37" s="103"/>
      <c r="Q37" s="103"/>
    </row>
    <row r="38" spans="1:17" s="84" customFormat="1" ht="17.25" customHeight="1" x14ac:dyDescent="0.2">
      <c r="A38" s="99" t="s">
        <v>52</v>
      </c>
      <c r="B38" s="98" t="s">
        <v>44</v>
      </c>
      <c r="C38" s="98" t="s">
        <v>51</v>
      </c>
      <c r="E38" s="99" t="s">
        <v>13</v>
      </c>
      <c r="F38" s="89"/>
      <c r="G38" s="89"/>
      <c r="H38" s="89"/>
      <c r="I38" s="88">
        <v>0</v>
      </c>
      <c r="O38" s="104"/>
      <c r="P38" s="103"/>
      <c r="Q38" s="103"/>
    </row>
    <row r="39" spans="1:17" s="84" customFormat="1" ht="17.25" customHeight="1" thickBot="1" x14ac:dyDescent="0.25">
      <c r="A39" s="102" t="s">
        <v>64</v>
      </c>
      <c r="B39" s="101" t="s">
        <v>81</v>
      </c>
      <c r="C39" s="101" t="s">
        <v>45</v>
      </c>
      <c r="E39" s="100" t="s">
        <v>14</v>
      </c>
      <c r="F39" s="86"/>
      <c r="G39" s="86"/>
      <c r="H39" s="86"/>
      <c r="I39" s="85">
        <v>5.1670000000000001E-2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0.17573317171821101</v>
      </c>
      <c r="E44" s="90" t="s">
        <v>85</v>
      </c>
      <c r="F44" s="89"/>
      <c r="G44" s="89"/>
      <c r="H44" s="89"/>
      <c r="I44" s="88">
        <v>0.60590866440029467</v>
      </c>
    </row>
    <row r="45" spans="1:17" s="84" customFormat="1" ht="17.25" customHeight="1" x14ac:dyDescent="0.2">
      <c r="A45" s="92" t="s">
        <v>18</v>
      </c>
      <c r="C45" s="91">
        <v>5.6635641528112901E-2</v>
      </c>
      <c r="E45" s="92" t="s">
        <v>86</v>
      </c>
      <c r="I45" s="91">
        <v>7.7167024467369089E-2</v>
      </c>
    </row>
    <row r="46" spans="1:17" s="84" customFormat="1" ht="17.25" customHeight="1" x14ac:dyDescent="0.2">
      <c r="A46" s="90" t="s">
        <v>82</v>
      </c>
      <c r="B46" s="89"/>
      <c r="C46" s="88">
        <v>0.3120961658581336</v>
      </c>
      <c r="E46" s="90" t="s">
        <v>87</v>
      </c>
      <c r="F46" s="89"/>
      <c r="G46" s="89"/>
      <c r="H46" s="89"/>
      <c r="I46" s="88">
        <v>0.13878487364588379</v>
      </c>
    </row>
    <row r="47" spans="1:17" s="84" customFormat="1" ht="17.25" customHeight="1" x14ac:dyDescent="0.2">
      <c r="A47" s="92" t="s">
        <v>19</v>
      </c>
      <c r="C47" s="91">
        <v>0.23300148951786148</v>
      </c>
      <c r="E47" s="92" t="s">
        <v>88</v>
      </c>
      <c r="I47" s="91">
        <v>0.10245990331930821</v>
      </c>
    </row>
    <row r="48" spans="1:17" s="84" customFormat="1" ht="17.25" customHeight="1" x14ac:dyDescent="0.2">
      <c r="A48" s="90" t="s">
        <v>20</v>
      </c>
      <c r="B48" s="89"/>
      <c r="C48" s="88">
        <v>0.14042821497437399</v>
      </c>
      <c r="E48" s="90" t="s">
        <v>90</v>
      </c>
      <c r="F48" s="89"/>
      <c r="G48" s="89"/>
      <c r="H48" s="89"/>
      <c r="I48" s="88">
        <v>1.7940675763454001E-3</v>
      </c>
    </row>
    <row r="49" spans="1:9" s="84" customFormat="1" ht="17.25" customHeight="1" x14ac:dyDescent="0.2">
      <c r="A49" s="92" t="s">
        <v>12</v>
      </c>
      <c r="C49" s="91">
        <v>8.2198498124397903E-3</v>
      </c>
      <c r="E49" s="92" t="s">
        <v>89</v>
      </c>
      <c r="I49" s="91">
        <v>0</v>
      </c>
    </row>
    <row r="50" spans="1:9" s="84" customFormat="1" ht="17.25" customHeight="1" thickBot="1" x14ac:dyDescent="0.25">
      <c r="A50" s="90" t="s">
        <v>83</v>
      </c>
      <c r="B50" s="89"/>
      <c r="C50" s="88">
        <v>0</v>
      </c>
      <c r="E50" s="129" t="s">
        <v>14</v>
      </c>
      <c r="F50" s="129"/>
      <c r="G50" s="129"/>
      <c r="H50" s="129"/>
      <c r="I50" s="131">
        <v>7.3885466590845106E-2</v>
      </c>
    </row>
    <row r="51" spans="1:9" s="84" customFormat="1" ht="17.25" customHeight="1" thickBot="1" x14ac:dyDescent="0.25">
      <c r="A51" s="87" t="s">
        <v>14</v>
      </c>
      <c r="B51" s="86"/>
      <c r="C51" s="85">
        <v>7.38854665908453E-2</v>
      </c>
      <c r="E51" s="92"/>
      <c r="I51" s="91"/>
    </row>
    <row r="52" spans="1:9" s="82" customFormat="1" ht="12" x14ac:dyDescent="0.2">
      <c r="A52" s="83"/>
      <c r="B52" s="83"/>
      <c r="C52" s="83"/>
      <c r="D52" s="83"/>
      <c r="E52" s="83"/>
      <c r="F52" s="83"/>
      <c r="G52" s="83"/>
      <c r="H52" s="83"/>
      <c r="I52" s="83"/>
    </row>
    <row r="53" spans="1:9" s="81" customFormat="1" ht="158.25" customHeight="1" x14ac:dyDescent="0.2">
      <c r="A53" s="143" t="s">
        <v>94</v>
      </c>
      <c r="B53" s="143"/>
      <c r="C53" s="143"/>
      <c r="D53" s="143"/>
      <c r="E53" s="143"/>
      <c r="F53" s="143"/>
      <c r="G53" s="143"/>
      <c r="H53" s="143"/>
      <c r="I53" s="143"/>
    </row>
    <row r="54" spans="1:9" s="74" customFormat="1" ht="12.75" customHeight="1" x14ac:dyDescent="0.2">
      <c r="A54" s="74" t="s">
        <v>77</v>
      </c>
      <c r="B54" s="80">
        <v>44561</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algorithmName="SHA-512" hashValue="9XrGnbaiIEBuEvfJ1p4oi09HTalupE7Wet/iuYyUaGlRnszeqN3hyeAKDg7zvoev9AeJdBZCqNCmjnODPo3X8g==" saltValue="u1o0kTz2NIsOLE/Cc3Z0dA=="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2"/>
  <sheetViews>
    <sheetView showGridLines="0" topLeftCell="A40" zoomScaleNormal="100" workbookViewId="0"/>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44530</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22350126422.3699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'[325]SVW Net Blended Yield'!$F$18</f>
        <v>1.8760426630976101E-2</v>
      </c>
      <c r="I16" s="114"/>
    </row>
    <row r="17" spans="1:11" s="92" customFormat="1" ht="17.25" customHeight="1" x14ac:dyDescent="0.2">
      <c r="A17" s="116" t="s">
        <v>22</v>
      </c>
      <c r="B17" s="116"/>
      <c r="C17" s="90"/>
      <c r="D17" s="90"/>
      <c r="E17" s="90"/>
      <c r="F17" s="90"/>
      <c r="G17" s="115">
        <f>'[326]SVC Net Blended Yield'!$F$19</f>
        <v>1.6720960598870901E-2</v>
      </c>
      <c r="I17" s="114"/>
    </row>
    <row r="18" spans="1:11" s="92" customFormat="1" ht="17.25" customHeight="1" x14ac:dyDescent="0.2">
      <c r="A18" s="118" t="s">
        <v>25</v>
      </c>
      <c r="B18" s="118"/>
      <c r="G18" s="117">
        <f>'[327]SVE Net Blended Yield'!$F$19</f>
        <v>1.7219886764210001E-2</v>
      </c>
      <c r="I18" s="114"/>
      <c r="K18" s="114"/>
    </row>
    <row r="19" spans="1:11" s="92" customFormat="1" ht="17.25" customHeight="1" x14ac:dyDescent="0.2">
      <c r="A19" s="116" t="s">
        <v>26</v>
      </c>
      <c r="B19" s="116"/>
      <c r="C19" s="90"/>
      <c r="D19" s="90"/>
      <c r="E19" s="90"/>
      <c r="F19" s="90"/>
      <c r="G19" s="115">
        <f>'[328]SVF Net Blended Yield'!$F$19</f>
        <v>1.46053640407172E-2</v>
      </c>
      <c r="I19" s="114"/>
    </row>
    <row r="20" spans="1:11" s="92" customFormat="1" ht="17.25" customHeight="1" x14ac:dyDescent="0.2">
      <c r="A20" s="118" t="s">
        <v>27</v>
      </c>
      <c r="B20" s="118"/>
      <c r="G20" s="117">
        <f>'[329]SVJ Net Blended Yield'!$F$19</f>
        <v>1.1674823756238101E-2</v>
      </c>
      <c r="I20" s="114"/>
    </row>
    <row r="21" spans="1:11" s="92" customFormat="1" ht="17.25" customHeight="1" x14ac:dyDescent="0.2">
      <c r="A21" s="116" t="s">
        <v>34</v>
      </c>
      <c r="B21" s="116"/>
      <c r="C21" s="90"/>
      <c r="D21" s="90"/>
      <c r="E21" s="90"/>
      <c r="F21" s="90"/>
      <c r="G21" s="115">
        <f>'[330]SVK Net Blended Yield'!$F$19</f>
        <v>1.36648945632823E-2</v>
      </c>
      <c r="I21" s="114"/>
    </row>
    <row r="22" spans="1:11" s="92" customFormat="1" ht="17.25" customHeight="1" x14ac:dyDescent="0.2">
      <c r="A22" s="118" t="s">
        <v>33</v>
      </c>
      <c r="B22" s="118"/>
      <c r="G22" s="117">
        <f>'[331]SVL Net Blended Yield'!$F$19</f>
        <v>1.1600753623297501E-2</v>
      </c>
      <c r="I22" s="114"/>
    </row>
    <row r="23" spans="1:11" s="92" customFormat="1" ht="17.25" customHeight="1" x14ac:dyDescent="0.2">
      <c r="A23" s="116" t="s">
        <v>28</v>
      </c>
      <c r="B23" s="116"/>
      <c r="C23" s="90"/>
      <c r="D23" s="90"/>
      <c r="E23" s="90"/>
      <c r="F23" s="90"/>
      <c r="G23" s="115">
        <f>'[332]SVM Net Blended Yield'!$F$19</f>
        <v>1.42166181489338E-2</v>
      </c>
      <c r="I23" s="114"/>
      <c r="K23" s="114"/>
    </row>
    <row r="24" spans="1:11" s="92" customFormat="1" ht="17.25" customHeight="1" x14ac:dyDescent="0.2">
      <c r="A24" s="118" t="s">
        <v>29</v>
      </c>
      <c r="B24" s="118"/>
      <c r="G24" s="117">
        <f>'[333]SVN Net Blended Yield'!$F$19</f>
        <v>9.0490868896875905E-3</v>
      </c>
      <c r="I24" s="114"/>
    </row>
    <row r="25" spans="1:11" s="92" customFormat="1" ht="17.25" customHeight="1" x14ac:dyDescent="0.2">
      <c r="A25" s="116" t="s">
        <v>35</v>
      </c>
      <c r="B25" s="116"/>
      <c r="C25" s="90"/>
      <c r="D25" s="90"/>
      <c r="E25" s="90"/>
      <c r="F25" s="90"/>
      <c r="G25" s="115">
        <f>'[334]SVO Net Blended Yield'!$F$19</f>
        <v>1.49362286404388E-2</v>
      </c>
      <c r="I25" s="114"/>
    </row>
    <row r="26" spans="1:11" s="92" customFormat="1" ht="17.25" customHeight="1" x14ac:dyDescent="0.2">
      <c r="A26" s="118" t="s">
        <v>31</v>
      </c>
      <c r="B26" s="118"/>
      <c r="G26" s="117">
        <f>'[335]SVQ Net Blended Yield'!$F$19</f>
        <v>1.7218311118396699E-2</v>
      </c>
      <c r="I26" s="114"/>
    </row>
    <row r="27" spans="1:11" s="92" customFormat="1" ht="17.25" customHeight="1" x14ac:dyDescent="0.2">
      <c r="A27" s="116" t="s">
        <v>32</v>
      </c>
      <c r="B27" s="116"/>
      <c r="C27" s="90"/>
      <c r="D27" s="90"/>
      <c r="E27" s="90"/>
      <c r="F27" s="90"/>
      <c r="G27" s="115">
        <f>'[336]SVU Net Blended Yield'!$F$19</f>
        <v>1.5180102752169199E-2</v>
      </c>
      <c r="I27" s="114"/>
    </row>
    <row r="28" spans="1:11" s="92" customFormat="1" ht="17.25" customHeight="1" x14ac:dyDescent="0.2">
      <c r="A28" s="111" t="s">
        <v>54</v>
      </c>
      <c r="B28" s="111"/>
      <c r="C28" s="111"/>
      <c r="D28" s="111"/>
      <c r="E28" s="111"/>
      <c r="F28" s="111"/>
      <c r="G28" s="113">
        <v>2.7</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2822</v>
      </c>
      <c r="I30" s="114"/>
    </row>
    <row r="31" spans="1:11" s="92" customFormat="1" ht="17.25" customHeight="1" x14ac:dyDescent="0.2">
      <c r="A31" s="111" t="s">
        <v>4</v>
      </c>
      <c r="B31" s="111"/>
      <c r="C31" s="111"/>
      <c r="D31" s="111"/>
      <c r="E31" s="111"/>
      <c r="F31" s="111"/>
      <c r="G31" s="128">
        <v>1.0246999999999999</v>
      </c>
      <c r="I31" s="114"/>
    </row>
    <row r="32" spans="1:11" s="92" customFormat="1" ht="17.25" customHeight="1" thickBot="1" x14ac:dyDescent="0.25">
      <c r="A32" s="110" t="s">
        <v>24</v>
      </c>
      <c r="B32" s="110"/>
      <c r="C32" s="110"/>
      <c r="D32" s="110"/>
      <c r="E32" s="110"/>
      <c r="F32" s="110"/>
      <c r="G32" s="109">
        <v>0.59609999999999996</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E36" s="99" t="s">
        <v>11</v>
      </c>
      <c r="F36" s="89"/>
      <c r="G36" s="89"/>
      <c r="H36" s="89"/>
      <c r="I36" s="88">
        <v>0.94548100000000002</v>
      </c>
    </row>
    <row r="37" spans="1:17" s="84" customFormat="1" ht="17.25" customHeight="1" x14ac:dyDescent="0.2">
      <c r="A37" s="104" t="s">
        <v>65</v>
      </c>
      <c r="B37" s="103" t="s">
        <v>46</v>
      </c>
      <c r="C37" s="101" t="s">
        <v>45</v>
      </c>
      <c r="E37" s="104" t="s">
        <v>12</v>
      </c>
      <c r="I37" s="91">
        <v>8.4530000000000004E-3</v>
      </c>
      <c r="O37" s="104"/>
      <c r="P37" s="103"/>
      <c r="Q37" s="103"/>
    </row>
    <row r="38" spans="1:17" s="84" customFormat="1" ht="17.25" customHeight="1" x14ac:dyDescent="0.2">
      <c r="A38" s="99" t="s">
        <v>52</v>
      </c>
      <c r="B38" s="98" t="s">
        <v>44</v>
      </c>
      <c r="C38" s="98" t="s">
        <v>51</v>
      </c>
      <c r="E38" s="99" t="s">
        <v>13</v>
      </c>
      <c r="F38" s="89"/>
      <c r="G38" s="89"/>
      <c r="H38" s="89"/>
      <c r="I38" s="88">
        <v>0</v>
      </c>
      <c r="O38" s="104"/>
      <c r="P38" s="103"/>
      <c r="Q38" s="103"/>
    </row>
    <row r="39" spans="1:17" s="84" customFormat="1" ht="17.25" customHeight="1" thickBot="1" x14ac:dyDescent="0.25">
      <c r="A39" s="102" t="s">
        <v>64</v>
      </c>
      <c r="B39" s="101" t="s">
        <v>81</v>
      </c>
      <c r="C39" s="101" t="s">
        <v>45</v>
      </c>
      <c r="E39" s="100" t="s">
        <v>14</v>
      </c>
      <c r="F39" s="86"/>
      <c r="G39" s="86"/>
      <c r="H39" s="86"/>
      <c r="I39" s="85">
        <v>4.6064000000000001E-2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0.182133356197272</v>
      </c>
      <c r="E44" s="90" t="s">
        <v>85</v>
      </c>
      <c r="F44" s="89"/>
      <c r="G44" s="89"/>
      <c r="H44" s="89"/>
      <c r="I44" s="88">
        <v>0.61583494133133909</v>
      </c>
    </row>
    <row r="45" spans="1:17" s="84" customFormat="1" ht="17.25" customHeight="1" x14ac:dyDescent="0.2">
      <c r="A45" s="92" t="s">
        <v>18</v>
      </c>
      <c r="C45" s="91">
        <v>5.8324837549907201E-2</v>
      </c>
      <c r="E45" s="92" t="s">
        <v>86</v>
      </c>
      <c r="I45" s="91">
        <v>7.7476546183938802E-2</v>
      </c>
    </row>
    <row r="46" spans="1:17" s="84" customFormat="1" ht="17.25" customHeight="1" x14ac:dyDescent="0.2">
      <c r="A46" s="90" t="s">
        <v>82</v>
      </c>
      <c r="B46" s="89"/>
      <c r="C46" s="88">
        <v>0.30428217660370549</v>
      </c>
      <c r="E46" s="90" t="s">
        <v>87</v>
      </c>
      <c r="F46" s="89"/>
      <c r="G46" s="89"/>
      <c r="H46" s="89"/>
      <c r="I46" s="88">
        <v>0.13390765365366569</v>
      </c>
    </row>
    <row r="47" spans="1:17" s="84" customFormat="1" ht="17.25" customHeight="1" x14ac:dyDescent="0.2">
      <c r="A47" s="92" t="s">
        <v>19</v>
      </c>
      <c r="C47" s="91">
        <v>0.23196896690252558</v>
      </c>
      <c r="E47" s="92" t="s">
        <v>88</v>
      </c>
      <c r="I47" s="91">
        <v>0.10100207774853928</v>
      </c>
    </row>
    <row r="48" spans="1:17" s="84" customFormat="1" ht="17.25" customHeight="1" x14ac:dyDescent="0.2">
      <c r="A48" s="90" t="s">
        <v>20</v>
      </c>
      <c r="B48" s="89"/>
      <c r="C48" s="88">
        <v>0.14506306790214399</v>
      </c>
      <c r="E48" s="90" t="s">
        <v>90</v>
      </c>
      <c r="F48" s="89"/>
      <c r="G48" s="89"/>
      <c r="H48" s="89"/>
      <c r="I48" s="88">
        <v>1.8014847946588441E-3</v>
      </c>
    </row>
    <row r="49" spans="1:9" s="84" customFormat="1" ht="17.25" customHeight="1" x14ac:dyDescent="0.2">
      <c r="A49" s="92" t="s">
        <v>12</v>
      </c>
      <c r="C49" s="91">
        <v>8.2502985565870903E-3</v>
      </c>
      <c r="E49" s="92" t="s">
        <v>89</v>
      </c>
      <c r="I49" s="91">
        <v>0</v>
      </c>
    </row>
    <row r="50" spans="1:9" s="84" customFormat="1" ht="17.25" customHeight="1" thickBot="1" x14ac:dyDescent="0.25">
      <c r="A50" s="90" t="s">
        <v>83</v>
      </c>
      <c r="B50" s="89"/>
      <c r="C50" s="88">
        <v>0</v>
      </c>
      <c r="E50" s="129" t="s">
        <v>14</v>
      </c>
      <c r="F50" s="129"/>
      <c r="G50" s="129"/>
      <c r="H50" s="129"/>
      <c r="I50" s="131">
        <v>6.9977296287882795E-2</v>
      </c>
    </row>
    <row r="51" spans="1:9" s="84" customFormat="1" ht="17.25" customHeight="1" thickBot="1" x14ac:dyDescent="0.25">
      <c r="A51" s="87" t="s">
        <v>14</v>
      </c>
      <c r="B51" s="86"/>
      <c r="C51" s="85">
        <v>6.9977296287882698E-2</v>
      </c>
      <c r="E51" s="92"/>
      <c r="I51" s="91"/>
    </row>
    <row r="52" spans="1:9" s="82" customFormat="1" ht="12" x14ac:dyDescent="0.2">
      <c r="A52" s="83"/>
      <c r="B52" s="83"/>
      <c r="C52" s="83"/>
      <c r="D52" s="83"/>
      <c r="E52" s="83"/>
      <c r="F52" s="83"/>
      <c r="G52" s="83"/>
      <c r="H52" s="83"/>
      <c r="I52" s="83"/>
    </row>
    <row r="53" spans="1:9" s="81" customFormat="1" ht="158.25" customHeight="1" x14ac:dyDescent="0.2">
      <c r="A53" s="143" t="s">
        <v>94</v>
      </c>
      <c r="B53" s="143"/>
      <c r="C53" s="143"/>
      <c r="D53" s="143"/>
      <c r="E53" s="143"/>
      <c r="F53" s="143"/>
      <c r="G53" s="143"/>
      <c r="H53" s="143"/>
      <c r="I53" s="143"/>
    </row>
    <row r="54" spans="1:9" s="74" customFormat="1" ht="12.75" customHeight="1" x14ac:dyDescent="0.2">
      <c r="A54" s="74" t="s">
        <v>77</v>
      </c>
      <c r="B54" s="80">
        <v>44196</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algorithmName="SHA-512" hashValue="MZP3tgAqZf+b1r9E3OxY9dhRAZth9xejt9JWgUS5wYCUpTx77rvJ8rktEa3ogWh+gzrJl94I7zJH568SJTYBiQ==" saltValue="T1gUo1kh4hgoqofZ8wM0ow=="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62"/>
  <sheetViews>
    <sheetView showGridLines="0" zoomScaleNormal="100" workbookViewId="0">
      <selection activeCell="G15" sqref="G15"/>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44500</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22661607596.610001</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'[337]SVW Net Blended Yield'!$F$18</f>
        <v>1.94416436343459E-2</v>
      </c>
      <c r="I16" s="114"/>
    </row>
    <row r="17" spans="1:11" s="92" customFormat="1" ht="17.25" customHeight="1" x14ac:dyDescent="0.2">
      <c r="A17" s="116" t="s">
        <v>22</v>
      </c>
      <c r="B17" s="116"/>
      <c r="C17" s="90"/>
      <c r="D17" s="90"/>
      <c r="E17" s="90"/>
      <c r="F17" s="90"/>
      <c r="G17" s="115">
        <f>'[338]SVC Net Blended Yield'!$F$19</f>
        <v>1.7402188061911E-2</v>
      </c>
      <c r="I17" s="114"/>
    </row>
    <row r="18" spans="1:11" s="92" customFormat="1" ht="17.25" customHeight="1" x14ac:dyDescent="0.2">
      <c r="A18" s="118" t="s">
        <v>25</v>
      </c>
      <c r="B18" s="118"/>
      <c r="G18" s="117">
        <f>'[339]SVE Net Blended Yield'!$F$19</f>
        <v>1.7901085652241501E-2</v>
      </c>
      <c r="I18" s="114"/>
      <c r="K18" s="114"/>
    </row>
    <row r="19" spans="1:11" s="92" customFormat="1" ht="17.25" customHeight="1" x14ac:dyDescent="0.2">
      <c r="A19" s="116" t="s">
        <v>26</v>
      </c>
      <c r="B19" s="116"/>
      <c r="C19" s="90"/>
      <c r="D19" s="90"/>
      <c r="E19" s="90"/>
      <c r="F19" s="90"/>
      <c r="G19" s="115">
        <f>'[340]SVF Net Blended Yield'!$F$19</f>
        <v>1.5287252579749999E-2</v>
      </c>
      <c r="I19" s="114"/>
    </row>
    <row r="20" spans="1:11" s="92" customFormat="1" ht="17.25" customHeight="1" x14ac:dyDescent="0.2">
      <c r="A20" s="118" t="s">
        <v>27</v>
      </c>
      <c r="B20" s="118"/>
      <c r="G20" s="117">
        <f>'[341]SVJ Net Blended Yield'!$F$19</f>
        <v>1.23571412837106E-2</v>
      </c>
      <c r="I20" s="114"/>
    </row>
    <row r="21" spans="1:11" s="92" customFormat="1" ht="17.25" customHeight="1" x14ac:dyDescent="0.2">
      <c r="A21" s="116" t="s">
        <v>34</v>
      </c>
      <c r="B21" s="116"/>
      <c r="C21" s="90"/>
      <c r="D21" s="90"/>
      <c r="E21" s="90"/>
      <c r="F21" s="90"/>
      <c r="G21" s="115">
        <f>'[342]SVK Net Blended Yield'!$F$19</f>
        <v>1.4346272439078199E-2</v>
      </c>
      <c r="I21" s="114"/>
    </row>
    <row r="22" spans="1:11" s="92" customFormat="1" ht="17.25" customHeight="1" x14ac:dyDescent="0.2">
      <c r="A22" s="118" t="s">
        <v>33</v>
      </c>
      <c r="B22" s="118"/>
      <c r="G22" s="117">
        <f>'[343]SVL Net Blended Yield'!$F$19</f>
        <v>1.2284595104019301E-2</v>
      </c>
      <c r="I22" s="114"/>
    </row>
    <row r="23" spans="1:11" s="92" customFormat="1" ht="17.25" customHeight="1" x14ac:dyDescent="0.2">
      <c r="A23" s="116" t="s">
        <v>28</v>
      </c>
      <c r="B23" s="116"/>
      <c r="C23" s="90"/>
      <c r="D23" s="90"/>
      <c r="E23" s="90"/>
      <c r="F23" s="90"/>
      <c r="G23" s="115">
        <f>'[344]SVM Net Blended Yield'!$F$19</f>
        <v>1.48979240873107E-2</v>
      </c>
      <c r="I23" s="114"/>
      <c r="K23" s="114"/>
    </row>
    <row r="24" spans="1:11" s="92" customFormat="1" ht="17.25" customHeight="1" x14ac:dyDescent="0.2">
      <c r="A24" s="118" t="s">
        <v>29</v>
      </c>
      <c r="B24" s="118"/>
      <c r="G24" s="117">
        <f>'[345]SVN Net Blended Yield'!$F$19</f>
        <v>9.7264706160576E-3</v>
      </c>
      <c r="I24" s="114"/>
    </row>
    <row r="25" spans="1:11" s="92" customFormat="1" ht="17.25" customHeight="1" x14ac:dyDescent="0.2">
      <c r="A25" s="116" t="s">
        <v>35</v>
      </c>
      <c r="B25" s="116"/>
      <c r="C25" s="90"/>
      <c r="D25" s="90"/>
      <c r="E25" s="90"/>
      <c r="F25" s="90"/>
      <c r="G25" s="115">
        <f>'[346]SVO Net Blended Yield'!$F$19</f>
        <v>1.56203374770138E-2</v>
      </c>
      <c r="I25" s="114"/>
    </row>
    <row r="26" spans="1:11" s="92" customFormat="1" ht="17.25" customHeight="1" x14ac:dyDescent="0.2">
      <c r="A26" s="118" t="s">
        <v>31</v>
      </c>
      <c r="B26" s="118"/>
      <c r="G26" s="117">
        <f>'[347]SVQ Net Blended Yield'!$F$19</f>
        <v>1.7899673122395401E-2</v>
      </c>
      <c r="I26" s="114"/>
    </row>
    <row r="27" spans="1:11" s="92" customFormat="1" ht="17.25" customHeight="1" x14ac:dyDescent="0.2">
      <c r="A27" s="116" t="s">
        <v>32</v>
      </c>
      <c r="B27" s="116"/>
      <c r="C27" s="90"/>
      <c r="D27" s="90"/>
      <c r="E27" s="90"/>
      <c r="F27" s="90"/>
      <c r="G27" s="115">
        <f>'[348]SVU Net Blended Yield'!$F$19</f>
        <v>1.5862828360657999E-2</v>
      </c>
      <c r="I27" s="114"/>
    </row>
    <row r="28" spans="1:11" s="92" customFormat="1" ht="17.25" customHeight="1" x14ac:dyDescent="0.2">
      <c r="A28" s="111" t="s">
        <v>54</v>
      </c>
      <c r="B28" s="111"/>
      <c r="C28" s="111"/>
      <c r="D28" s="111"/>
      <c r="E28" s="111"/>
      <c r="F28" s="111"/>
      <c r="G28" s="113">
        <v>2.75</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2823</v>
      </c>
      <c r="I30" s="114"/>
    </row>
    <row r="31" spans="1:11" s="92" customFormat="1" ht="17.25" customHeight="1" x14ac:dyDescent="0.2">
      <c r="A31" s="111" t="s">
        <v>4</v>
      </c>
      <c r="B31" s="111"/>
      <c r="C31" s="111"/>
      <c r="D31" s="111"/>
      <c r="E31" s="111"/>
      <c r="F31" s="111"/>
      <c r="G31" s="128">
        <v>1.0262</v>
      </c>
      <c r="I31" s="114"/>
    </row>
    <row r="32" spans="1:11" s="92" customFormat="1" ht="17.25" customHeight="1" thickBot="1" x14ac:dyDescent="0.25">
      <c r="A32" s="110" t="s">
        <v>24</v>
      </c>
      <c r="B32" s="110"/>
      <c r="C32" s="110"/>
      <c r="D32" s="110"/>
      <c r="E32" s="110"/>
      <c r="F32" s="110"/>
      <c r="G32" s="109">
        <v>0.59609999999999996</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E36" s="99" t="s">
        <v>11</v>
      </c>
      <c r="F36" s="89"/>
      <c r="G36" s="89"/>
      <c r="H36" s="89"/>
      <c r="I36" s="88">
        <v>0.95292299999999996</v>
      </c>
    </row>
    <row r="37" spans="1:17" s="84" customFormat="1" ht="17.25" customHeight="1" x14ac:dyDescent="0.2">
      <c r="A37" s="104" t="s">
        <v>65</v>
      </c>
      <c r="B37" s="103" t="s">
        <v>46</v>
      </c>
      <c r="C37" s="101" t="s">
        <v>45</v>
      </c>
      <c r="E37" s="104" t="s">
        <v>12</v>
      </c>
      <c r="I37" s="91">
        <v>8.3269999999999993E-3</v>
      </c>
      <c r="O37" s="104"/>
      <c r="P37" s="103"/>
      <c r="Q37" s="103"/>
    </row>
    <row r="38" spans="1:17" s="84" customFormat="1" ht="17.25" customHeight="1" x14ac:dyDescent="0.2">
      <c r="A38" s="99" t="s">
        <v>52</v>
      </c>
      <c r="B38" s="98" t="s">
        <v>44</v>
      </c>
      <c r="C38" s="98" t="s">
        <v>51</v>
      </c>
      <c r="E38" s="99" t="s">
        <v>13</v>
      </c>
      <c r="F38" s="89"/>
      <c r="G38" s="89"/>
      <c r="H38" s="89"/>
      <c r="I38" s="88">
        <v>0</v>
      </c>
      <c r="O38" s="104"/>
      <c r="P38" s="103"/>
      <c r="Q38" s="103"/>
    </row>
    <row r="39" spans="1:17" s="84" customFormat="1" ht="17.25" customHeight="1" thickBot="1" x14ac:dyDescent="0.25">
      <c r="A39" s="102" t="s">
        <v>64</v>
      </c>
      <c r="B39" s="101" t="s">
        <v>81</v>
      </c>
      <c r="C39" s="101" t="s">
        <v>45</v>
      </c>
      <c r="E39" s="100" t="s">
        <v>14</v>
      </c>
      <c r="F39" s="86"/>
      <c r="G39" s="86"/>
      <c r="H39" s="86"/>
      <c r="I39" s="85">
        <v>3.8747999999999998E-2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0.20038585878262899</v>
      </c>
      <c r="E44" s="90" t="s">
        <v>85</v>
      </c>
      <c r="F44" s="89"/>
      <c r="G44" s="89"/>
      <c r="H44" s="89"/>
      <c r="I44" s="88">
        <v>0.63331662022351343</v>
      </c>
    </row>
    <row r="45" spans="1:17" s="84" customFormat="1" ht="17.25" customHeight="1" x14ac:dyDescent="0.2">
      <c r="A45" s="92" t="s">
        <v>18</v>
      </c>
      <c r="C45" s="91">
        <v>5.8435196518226602E-2</v>
      </c>
      <c r="E45" s="92" t="s">
        <v>86</v>
      </c>
      <c r="I45" s="91">
        <v>7.3248575875874189E-2</v>
      </c>
    </row>
    <row r="46" spans="1:17" s="84" customFormat="1" ht="17.25" customHeight="1" x14ac:dyDescent="0.2">
      <c r="A46" s="90" t="s">
        <v>82</v>
      </c>
      <c r="B46" s="89"/>
      <c r="C46" s="88">
        <v>0.29433987387928429</v>
      </c>
      <c r="E46" s="90" t="s">
        <v>87</v>
      </c>
      <c r="F46" s="89"/>
      <c r="G46" s="89"/>
      <c r="H46" s="89"/>
      <c r="I46" s="88">
        <v>0.1304079325870352</v>
      </c>
    </row>
    <row r="47" spans="1:17" s="84" customFormat="1" ht="17.25" customHeight="1" x14ac:dyDescent="0.2">
      <c r="A47" s="92" t="s">
        <v>19</v>
      </c>
      <c r="C47" s="91">
        <v>0.23181530787736221</v>
      </c>
      <c r="E47" s="92" t="s">
        <v>88</v>
      </c>
      <c r="I47" s="91">
        <v>9.5929886632241848E-2</v>
      </c>
    </row>
    <row r="48" spans="1:17" s="84" customFormat="1" ht="17.25" customHeight="1" x14ac:dyDescent="0.2">
      <c r="A48" s="90" t="s">
        <v>20</v>
      </c>
      <c r="B48" s="89"/>
      <c r="C48" s="88">
        <v>0.14324882246516801</v>
      </c>
      <c r="E48" s="90" t="s">
        <v>90</v>
      </c>
      <c r="F48" s="89"/>
      <c r="G48" s="89"/>
      <c r="H48" s="89"/>
      <c r="I48" s="88">
        <v>1.7955280451636972E-3</v>
      </c>
    </row>
    <row r="49" spans="1:9" s="84" customFormat="1" ht="17.25" customHeight="1" x14ac:dyDescent="0.2">
      <c r="A49" s="92" t="s">
        <v>12</v>
      </c>
      <c r="C49" s="91">
        <v>8.1148432633828607E-3</v>
      </c>
      <c r="E49" s="92" t="s">
        <v>89</v>
      </c>
      <c r="I49" s="91">
        <v>1.6413594222330001E-3</v>
      </c>
    </row>
    <row r="50" spans="1:9" s="84" customFormat="1" ht="17.25" customHeight="1" thickBot="1" x14ac:dyDescent="0.25">
      <c r="A50" s="90" t="s">
        <v>83</v>
      </c>
      <c r="B50" s="89"/>
      <c r="C50" s="88">
        <v>0</v>
      </c>
      <c r="E50" s="129" t="s">
        <v>14</v>
      </c>
      <c r="F50" s="129"/>
      <c r="G50" s="129"/>
      <c r="H50" s="129"/>
      <c r="I50" s="131">
        <v>6.3660097213959099E-2</v>
      </c>
    </row>
    <row r="51" spans="1:9" s="84" customFormat="1" ht="17.25" customHeight="1" thickBot="1" x14ac:dyDescent="0.25">
      <c r="A51" s="87" t="s">
        <v>14</v>
      </c>
      <c r="B51" s="86"/>
      <c r="C51" s="85">
        <v>6.3660097213959696E-2</v>
      </c>
      <c r="E51" s="92"/>
      <c r="I51" s="91"/>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44196</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algorithmName="SHA-512" hashValue="WKmggOtYjcVzapBqzrgEzdkkIc05BlSkg42JBqBZMJHqBbecCXn5OgmCPQbmbyo62kzuYvHRcKUeKA7qNobcKg==" saltValue="7kzwfCbsdd2DuW01VM2rzw=="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2C2A-7A40-4115-95E2-0A38574DECEB}">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45291</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19">
        <v>20167963917.169998</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36">
        <f>'[25]SVW Net Blended Yield'!$F$21</f>
        <v>2.9123043662044001E-2</v>
      </c>
      <c r="H16" s="114"/>
      <c r="I16" s="114"/>
    </row>
    <row r="17" spans="1:11" s="92" customFormat="1" ht="17.25" customHeight="1" x14ac:dyDescent="0.2">
      <c r="A17" s="116" t="s">
        <v>101</v>
      </c>
      <c r="B17" s="116"/>
      <c r="C17" s="90"/>
      <c r="D17" s="90"/>
      <c r="E17" s="90"/>
      <c r="F17" s="90"/>
      <c r="G17" s="115">
        <f>'[26]SVC Net Blended Yield'!$F$20</f>
        <v>2.7076198121038099E-2</v>
      </c>
      <c r="H17" s="114"/>
      <c r="I17" s="114"/>
    </row>
    <row r="18" spans="1:11" s="92" customFormat="1" ht="17.25" customHeight="1" x14ac:dyDescent="0.2">
      <c r="A18" s="118" t="s">
        <v>102</v>
      </c>
      <c r="B18" s="118"/>
      <c r="G18" s="136">
        <f>'[27]SVE Net Blended Yield'!$F$20</f>
        <v>2.7576198121038099E-2</v>
      </c>
      <c r="H18" s="114"/>
      <c r="I18" s="114"/>
      <c r="K18" s="114"/>
    </row>
    <row r="19" spans="1:11" s="92" customFormat="1" ht="17.25" customHeight="1" x14ac:dyDescent="0.2">
      <c r="A19" s="116" t="s">
        <v>103</v>
      </c>
      <c r="B19" s="116"/>
      <c r="C19" s="90"/>
      <c r="D19" s="90"/>
      <c r="E19" s="90"/>
      <c r="F19" s="90"/>
      <c r="G19" s="115">
        <f>'[28]SVF Net Blended Yield'!$F$20</f>
        <v>2.5076198121038101E-2</v>
      </c>
      <c r="H19" s="114"/>
      <c r="I19" s="114"/>
    </row>
    <row r="20" spans="1:11" s="92" customFormat="1" ht="17.25" customHeight="1" x14ac:dyDescent="0.2">
      <c r="A20" s="118" t="s">
        <v>104</v>
      </c>
      <c r="B20" s="118"/>
      <c r="G20" s="136">
        <f>'[29]SVJ Net Blended Yield'!$F$20</f>
        <v>2.2076198121038101E-2</v>
      </c>
      <c r="H20" s="114"/>
      <c r="I20" s="114"/>
    </row>
    <row r="21" spans="1:11" s="92" customFormat="1" ht="17.25" customHeight="1" x14ac:dyDescent="0.2">
      <c r="A21" s="116" t="s">
        <v>105</v>
      </c>
      <c r="B21" s="116"/>
      <c r="C21" s="90"/>
      <c r="D21" s="90"/>
      <c r="E21" s="90"/>
      <c r="F21" s="90"/>
      <c r="G21" s="115">
        <f>'[30]SVK Net Blended Yield'!$F$20</f>
        <v>2.40761981210381E-2</v>
      </c>
      <c r="H21" s="114"/>
      <c r="I21" s="114"/>
    </row>
    <row r="22" spans="1:11" s="92" customFormat="1" ht="17.25" customHeight="1" x14ac:dyDescent="0.2">
      <c r="A22" s="118" t="s">
        <v>106</v>
      </c>
      <c r="B22" s="118"/>
      <c r="G22" s="136">
        <f>'[31]SVL Net Blended Yield'!$F$20</f>
        <v>2.2076198121038101E-2</v>
      </c>
      <c r="H22" s="114"/>
      <c r="I22" s="114"/>
    </row>
    <row r="23" spans="1:11" s="92" customFormat="1" ht="17.25" customHeight="1" x14ac:dyDescent="0.2">
      <c r="A23" s="116" t="s">
        <v>107</v>
      </c>
      <c r="B23" s="116"/>
      <c r="C23" s="90"/>
      <c r="D23" s="90"/>
      <c r="E23" s="90"/>
      <c r="F23" s="90"/>
      <c r="G23" s="115">
        <f>'[32]SVM Net Blended Yield'!$F$20</f>
        <v>2.45761981210381E-2</v>
      </c>
      <c r="H23" s="114"/>
      <c r="I23" s="114"/>
      <c r="K23" s="114"/>
    </row>
    <row r="24" spans="1:11" s="92" customFormat="1" ht="17.25" customHeight="1" x14ac:dyDescent="0.2">
      <c r="A24" s="118" t="s">
        <v>108</v>
      </c>
      <c r="B24" s="118"/>
      <c r="G24" s="136">
        <f>'[33]SVN Net Blended Yield'!$F$20</f>
        <v>1.9576198121038099E-2</v>
      </c>
      <c r="H24" s="114"/>
      <c r="I24" s="114"/>
    </row>
    <row r="25" spans="1:11" s="92" customFormat="1" ht="17.25" customHeight="1" x14ac:dyDescent="0.2">
      <c r="A25" s="116" t="s">
        <v>109</v>
      </c>
      <c r="B25" s="116"/>
      <c r="C25" s="90"/>
      <c r="D25" s="90"/>
      <c r="E25" s="90"/>
      <c r="F25" s="90"/>
      <c r="G25" s="115">
        <f>'[34]SVO Net Blended Yield'!$F$20</f>
        <v>2.5576198121038101E-2</v>
      </c>
      <c r="H25" s="114"/>
      <c r="I25" s="114"/>
    </row>
    <row r="26" spans="1:11" s="92" customFormat="1" ht="17.25" customHeight="1" x14ac:dyDescent="0.2">
      <c r="A26" s="118" t="s">
        <v>110</v>
      </c>
      <c r="B26" s="118"/>
      <c r="G26" s="136">
        <f>'[35]SVQ Net Blended Yield'!$F$20</f>
        <v>2.7576198121038099E-2</v>
      </c>
      <c r="H26" s="114"/>
      <c r="I26" s="114"/>
    </row>
    <row r="27" spans="1:11" s="92" customFormat="1" ht="17.25" customHeight="1" x14ac:dyDescent="0.2">
      <c r="A27" s="116" t="s">
        <v>111</v>
      </c>
      <c r="B27" s="116"/>
      <c r="C27" s="90"/>
      <c r="D27" s="90"/>
      <c r="E27" s="90"/>
      <c r="F27" s="90"/>
      <c r="G27" s="115">
        <f>'[36]SVU Net Blended Yield'!$F$20</f>
        <v>2.5576198121038101E-2</v>
      </c>
      <c r="H27" s="114"/>
      <c r="I27" s="114"/>
    </row>
    <row r="28" spans="1:11" s="92" customFormat="1" ht="17.25" customHeight="1" x14ac:dyDescent="0.2">
      <c r="A28" s="111" t="s">
        <v>54</v>
      </c>
      <c r="B28" s="111"/>
      <c r="C28" s="111"/>
      <c r="D28" s="111"/>
      <c r="E28" s="111"/>
      <c r="F28" s="111"/>
      <c r="G28" s="113">
        <v>2.8</v>
      </c>
      <c r="H28" s="114"/>
      <c r="I28" s="114"/>
    </row>
    <row r="29" spans="1:11" s="92" customFormat="1" ht="17.25" customHeight="1" x14ac:dyDescent="0.2">
      <c r="A29" s="111" t="s">
        <v>42</v>
      </c>
      <c r="B29" s="111"/>
      <c r="C29" s="111"/>
      <c r="D29" s="111"/>
      <c r="E29" s="111"/>
      <c r="F29" s="111"/>
      <c r="G29" s="111">
        <v>11</v>
      </c>
      <c r="H29" s="114"/>
      <c r="I29" s="114"/>
    </row>
    <row r="30" spans="1:11" s="92" customFormat="1" ht="17.25" customHeight="1" x14ac:dyDescent="0.2">
      <c r="A30" s="111" t="s">
        <v>3</v>
      </c>
      <c r="B30" s="111"/>
      <c r="C30" s="111"/>
      <c r="D30" s="111"/>
      <c r="E30" s="111"/>
      <c r="F30" s="111"/>
      <c r="G30" s="112">
        <v>2545</v>
      </c>
      <c r="H30" s="114"/>
      <c r="I30" s="114"/>
    </row>
    <row r="31" spans="1:11" s="92" customFormat="1" ht="17.25" customHeight="1" x14ac:dyDescent="0.2">
      <c r="A31" s="111" t="s">
        <v>4</v>
      </c>
      <c r="B31" s="111"/>
      <c r="C31" s="111"/>
      <c r="D31" s="111"/>
      <c r="E31" s="111"/>
      <c r="F31" s="111"/>
      <c r="G31" s="135">
        <v>0.95469999999999999</v>
      </c>
      <c r="H31" s="114"/>
      <c r="I31" s="114"/>
    </row>
    <row r="32" spans="1:11" s="92" customFormat="1" ht="17.25" customHeight="1" thickBot="1" x14ac:dyDescent="0.25">
      <c r="A32" s="110" t="s">
        <v>24</v>
      </c>
      <c r="B32" s="110"/>
      <c r="C32" s="110"/>
      <c r="D32" s="110"/>
      <c r="E32" s="110"/>
      <c r="F32" s="110"/>
      <c r="G32" s="109">
        <v>0.38179999999999997</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0.95841100000000001</v>
      </c>
      <c r="J36" s="97"/>
    </row>
    <row r="37" spans="1:17" s="84" customFormat="1" ht="17.25" customHeight="1" x14ac:dyDescent="0.2">
      <c r="A37" s="104" t="s">
        <v>52</v>
      </c>
      <c r="B37" s="103" t="s">
        <v>44</v>
      </c>
      <c r="C37" s="101" t="s">
        <v>51</v>
      </c>
      <c r="D37" s="97"/>
      <c r="E37" s="104" t="s">
        <v>12</v>
      </c>
      <c r="I37" s="91">
        <v>9.417E-3</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3.2169999999999997E-2</v>
      </c>
      <c r="J39" s="97"/>
    </row>
    <row r="40" spans="1:17" s="84" customFormat="1" ht="17.25" customHeight="1" x14ac:dyDescent="0.2">
      <c r="A40" s="99" t="s">
        <v>115</v>
      </c>
      <c r="B40" s="98" t="s">
        <v>46</v>
      </c>
      <c r="C40" s="98" t="s">
        <v>45</v>
      </c>
      <c r="D40" s="97"/>
      <c r="J40" s="97"/>
    </row>
    <row r="41" spans="1:17" s="82" customFormat="1" ht="12" x14ac:dyDescent="0.2">
      <c r="D41" s="134"/>
      <c r="J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0.17227270804177988</v>
      </c>
      <c r="D44" s="97"/>
      <c r="E44" s="90" t="s">
        <v>85</v>
      </c>
      <c r="F44" s="89"/>
      <c r="G44" s="89"/>
      <c r="H44" s="89"/>
      <c r="I44" s="88">
        <v>0.26731910214215127</v>
      </c>
      <c r="J44" s="97"/>
    </row>
    <row r="45" spans="1:17" s="84" customFormat="1" ht="17.25" customHeight="1" x14ac:dyDescent="0.2">
      <c r="A45" s="92" t="s">
        <v>18</v>
      </c>
      <c r="C45" s="91">
        <v>0.10743606990027471</v>
      </c>
      <c r="D45" s="97"/>
      <c r="E45" s="92" t="s">
        <v>86</v>
      </c>
      <c r="I45" s="91">
        <v>0.49601126244416693</v>
      </c>
      <c r="J45" s="97"/>
    </row>
    <row r="46" spans="1:17" s="84" customFormat="1" ht="17.25" customHeight="1" x14ac:dyDescent="0.2">
      <c r="A46" s="90" t="s">
        <v>82</v>
      </c>
      <c r="B46" s="89"/>
      <c r="C46" s="88">
        <v>0.28220179534388051</v>
      </c>
      <c r="D46" s="97"/>
      <c r="E46" s="90" t="s">
        <v>87</v>
      </c>
      <c r="F46" s="89"/>
      <c r="G46" s="89"/>
      <c r="H46" s="89"/>
      <c r="I46" s="88">
        <v>0.13393420259043518</v>
      </c>
      <c r="J46" s="97"/>
    </row>
    <row r="47" spans="1:17" s="84" customFormat="1" ht="17.25" customHeight="1" x14ac:dyDescent="0.2">
      <c r="A47" s="92" t="s">
        <v>19</v>
      </c>
      <c r="C47" s="91">
        <v>0.21862299775275029</v>
      </c>
      <c r="D47" s="97"/>
      <c r="E47" s="92" t="s">
        <v>88</v>
      </c>
      <c r="I47" s="91">
        <v>0.10202095137211789</v>
      </c>
      <c r="J47" s="97"/>
    </row>
    <row r="48" spans="1:17" s="84" customFormat="1" ht="17.25" customHeight="1" x14ac:dyDescent="0.2">
      <c r="A48" s="90" t="s">
        <v>20</v>
      </c>
      <c r="B48" s="89"/>
      <c r="C48" s="88">
        <v>0.16984833152527165</v>
      </c>
      <c r="D48" s="97"/>
      <c r="E48" s="90" t="s">
        <v>90</v>
      </c>
      <c r="F48" s="89"/>
      <c r="G48" s="89"/>
      <c r="H48" s="89"/>
      <c r="I48" s="88">
        <v>6.1805014744007955E-4</v>
      </c>
      <c r="J48" s="97"/>
    </row>
    <row r="49" spans="1:10" s="84" customFormat="1" ht="17.25" customHeight="1" x14ac:dyDescent="0.2">
      <c r="A49" s="92" t="s">
        <v>12</v>
      </c>
      <c r="C49" s="91">
        <v>9.8640247538359094E-3</v>
      </c>
      <c r="D49" s="97"/>
      <c r="E49" s="92" t="s">
        <v>89</v>
      </c>
      <c r="I49" s="91">
        <v>9.643130374228737E-5</v>
      </c>
      <c r="J49" s="97"/>
    </row>
    <row r="50" spans="1:10" s="84" customFormat="1" ht="17.25" customHeight="1" thickBot="1" x14ac:dyDescent="0.25">
      <c r="A50" s="90" t="s">
        <v>83</v>
      </c>
      <c r="B50" s="89"/>
      <c r="C50" s="88">
        <v>0</v>
      </c>
      <c r="D50" s="97"/>
      <c r="E50" s="129" t="s">
        <v>14</v>
      </c>
      <c r="F50" s="129"/>
      <c r="G50" s="129"/>
      <c r="H50" s="129"/>
      <c r="I50" s="131">
        <v>0</v>
      </c>
      <c r="J50" s="97"/>
    </row>
    <row r="51" spans="1:10" s="84" customFormat="1" ht="17.25" customHeight="1" thickBot="1" x14ac:dyDescent="0.25">
      <c r="A51" s="87" t="s">
        <v>14</v>
      </c>
      <c r="B51" s="86"/>
      <c r="C51" s="85">
        <v>3.9754072682211622E-2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45291</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VcW0g5W/UnneaIozUT18q6zm332y7gjZskGVP2roNhX12TQ1LkdQf5UcapQl53mlIJhyVT3Sx4qsCYN6vzpeGQ==" saltValue="rxc3CcrcaZLzljQzhf5gJw=="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62"/>
  <sheetViews>
    <sheetView showGridLines="0" zoomScaleNormal="100" workbookViewId="0">
      <selection activeCell="K22" sqref="K22"/>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44469</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22800732907.700001</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'[349]SVW Net Blended Yield'!$F$18</f>
        <v>1.9198679281290602E-2</v>
      </c>
      <c r="I16" s="114"/>
    </row>
    <row r="17" spans="1:11" s="92" customFormat="1" ht="17.25" customHeight="1" x14ac:dyDescent="0.2">
      <c r="A17" s="116" t="s">
        <v>22</v>
      </c>
      <c r="B17" s="116"/>
      <c r="C17" s="90"/>
      <c r="D17" s="90"/>
      <c r="E17" s="90"/>
      <c r="F17" s="90"/>
      <c r="G17" s="115">
        <f>'[350]SVC Net Blended Yield'!$F$19</f>
        <v>1.7159238230820301E-2</v>
      </c>
      <c r="I17" s="114"/>
    </row>
    <row r="18" spans="1:11" s="92" customFormat="1" ht="17.25" customHeight="1" x14ac:dyDescent="0.2">
      <c r="A18" s="118" t="s">
        <v>25</v>
      </c>
      <c r="B18" s="118"/>
      <c r="G18" s="117">
        <f>'[351]SVE Net Blended Yield'!$F$19</f>
        <v>1.7658177219936198E-2</v>
      </c>
      <c r="I18" s="114"/>
      <c r="K18" s="114"/>
    </row>
    <row r="19" spans="1:11" s="92" customFormat="1" ht="17.25" customHeight="1" x14ac:dyDescent="0.2">
      <c r="A19" s="116" t="s">
        <v>26</v>
      </c>
      <c r="B19" s="116"/>
      <c r="C19" s="90"/>
      <c r="D19" s="90"/>
      <c r="E19" s="90"/>
      <c r="F19" s="90"/>
      <c r="G19" s="115">
        <f>'[352]SVF Net Blended Yield'!$F$19</f>
        <v>1.5044475599005199E-2</v>
      </c>
      <c r="I19" s="114"/>
    </row>
    <row r="20" spans="1:11" s="92" customFormat="1" ht="17.25" customHeight="1" x14ac:dyDescent="0.2">
      <c r="A20" s="118" t="s">
        <v>27</v>
      </c>
      <c r="B20" s="118"/>
      <c r="G20" s="117">
        <f>'[353]SVJ Net Blended Yield'!$F$19</f>
        <v>1.21156491583471E-2</v>
      </c>
      <c r="I20" s="114"/>
    </row>
    <row r="21" spans="1:11" s="92" customFormat="1" ht="17.25" customHeight="1" x14ac:dyDescent="0.2">
      <c r="A21" s="116" t="s">
        <v>34</v>
      </c>
      <c r="B21" s="116"/>
      <c r="C21" s="90"/>
      <c r="D21" s="90"/>
      <c r="E21" s="90"/>
      <c r="F21" s="90"/>
      <c r="G21" s="115">
        <f>'[354]SVK Net Blended Yield'!$F$19</f>
        <v>1.41028856696342E-2</v>
      </c>
      <c r="I21" s="114"/>
    </row>
    <row r="22" spans="1:11" s="92" customFormat="1" ht="17.25" customHeight="1" x14ac:dyDescent="0.2">
      <c r="A22" s="118" t="s">
        <v>33</v>
      </c>
      <c r="B22" s="118"/>
      <c r="G22" s="117">
        <f>'[355]SVL Net Blended Yield'!$F$19</f>
        <v>1.20393847836063E-2</v>
      </c>
      <c r="I22" s="114"/>
    </row>
    <row r="23" spans="1:11" s="92" customFormat="1" ht="17.25" customHeight="1" x14ac:dyDescent="0.2">
      <c r="A23" s="116" t="s">
        <v>28</v>
      </c>
      <c r="B23" s="116"/>
      <c r="C23" s="90"/>
      <c r="D23" s="90"/>
      <c r="E23" s="90"/>
      <c r="F23" s="90"/>
      <c r="G23" s="115">
        <f>'[356]SVM Net Blended Yield'!$F$19</f>
        <v>1.46550103779857E-2</v>
      </c>
      <c r="I23" s="114"/>
      <c r="K23" s="114"/>
    </row>
    <row r="24" spans="1:11" s="92" customFormat="1" ht="17.25" customHeight="1" x14ac:dyDescent="0.2">
      <c r="A24" s="118" t="s">
        <v>29</v>
      </c>
      <c r="B24" s="118"/>
      <c r="G24" s="117">
        <f>'[357]SVN Net Blended Yield'!$F$19</f>
        <v>9.4822376261364597E-3</v>
      </c>
      <c r="I24" s="114"/>
    </row>
    <row r="25" spans="1:11" s="92" customFormat="1" ht="17.25" customHeight="1" x14ac:dyDescent="0.2">
      <c r="A25" s="116" t="s">
        <v>35</v>
      </c>
      <c r="B25" s="116"/>
      <c r="C25" s="90"/>
      <c r="D25" s="90"/>
      <c r="E25" s="90"/>
      <c r="F25" s="90"/>
      <c r="G25" s="115">
        <f>'[358]SVO Net Blended Yield'!$F$19</f>
        <v>1.5458409039293301E-2</v>
      </c>
      <c r="I25" s="114"/>
    </row>
    <row r="26" spans="1:11" s="92" customFormat="1" ht="17.25" customHeight="1" x14ac:dyDescent="0.2">
      <c r="A26" s="118" t="s">
        <v>31</v>
      </c>
      <c r="B26" s="118"/>
      <c r="G26" s="117">
        <f>'[359]SVQ Net Blended Yield'!$F$19</f>
        <v>1.7656872333624601E-2</v>
      </c>
      <c r="I26" s="114"/>
    </row>
    <row r="27" spans="1:11" s="92" customFormat="1" ht="17.25" customHeight="1" x14ac:dyDescent="0.2">
      <c r="A27" s="116" t="s">
        <v>32</v>
      </c>
      <c r="B27" s="116"/>
      <c r="C27" s="90"/>
      <c r="D27" s="90"/>
      <c r="E27" s="90"/>
      <c r="F27" s="90"/>
      <c r="G27" s="115">
        <f>'[360]SVU Net Blended Yield'!$F$19</f>
        <v>1.5618984223231901E-2</v>
      </c>
      <c r="I27" s="114"/>
    </row>
    <row r="28" spans="1:11" s="92" customFormat="1" ht="17.25" customHeight="1" x14ac:dyDescent="0.2">
      <c r="A28" s="111" t="s">
        <v>54</v>
      </c>
      <c r="B28" s="111"/>
      <c r="C28" s="111"/>
      <c r="D28" s="111"/>
      <c r="E28" s="111"/>
      <c r="F28" s="111"/>
      <c r="G28" s="113">
        <v>2.77</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2817</v>
      </c>
      <c r="I30" s="114"/>
    </row>
    <row r="31" spans="1:11" s="92" customFormat="1" ht="17.25" customHeight="1" x14ac:dyDescent="0.2">
      <c r="A31" s="111" t="s">
        <v>4</v>
      </c>
      <c r="B31" s="111"/>
      <c r="C31" s="111"/>
      <c r="D31" s="111"/>
      <c r="E31" s="111"/>
      <c r="F31" s="111"/>
      <c r="G31" s="128">
        <v>1.0310999999999999</v>
      </c>
      <c r="I31" s="114"/>
    </row>
    <row r="32" spans="1:11" s="92" customFormat="1" ht="17.25" customHeight="1" thickBot="1" x14ac:dyDescent="0.25">
      <c r="A32" s="110" t="s">
        <v>24</v>
      </c>
      <c r="B32" s="110"/>
      <c r="C32" s="110"/>
      <c r="D32" s="110"/>
      <c r="E32" s="110"/>
      <c r="F32" s="110"/>
      <c r="G32" s="109">
        <v>0.59609999999999996</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E36" s="99" t="s">
        <v>11</v>
      </c>
      <c r="F36" s="89"/>
      <c r="G36" s="89"/>
      <c r="H36" s="89"/>
      <c r="I36" s="88">
        <v>0.94536900000000001</v>
      </c>
    </row>
    <row r="37" spans="1:17" s="84" customFormat="1" ht="17.25" customHeight="1" x14ac:dyDescent="0.2">
      <c r="A37" s="104" t="s">
        <v>65</v>
      </c>
      <c r="B37" s="103" t="s">
        <v>46</v>
      </c>
      <c r="C37" s="101" t="s">
        <v>45</v>
      </c>
      <c r="E37" s="104" t="s">
        <v>12</v>
      </c>
      <c r="I37" s="91">
        <v>5.1960000000000001E-3</v>
      </c>
      <c r="O37" s="104"/>
      <c r="P37" s="103"/>
      <c r="Q37" s="103"/>
    </row>
    <row r="38" spans="1:17" s="84" customFormat="1" ht="17.25" customHeight="1" x14ac:dyDescent="0.2">
      <c r="A38" s="99" t="s">
        <v>52</v>
      </c>
      <c r="B38" s="98" t="s">
        <v>44</v>
      </c>
      <c r="C38" s="98" t="s">
        <v>51</v>
      </c>
      <c r="E38" s="99" t="s">
        <v>13</v>
      </c>
      <c r="F38" s="89"/>
      <c r="G38" s="89"/>
      <c r="H38" s="89"/>
      <c r="I38" s="88">
        <v>0</v>
      </c>
      <c r="O38" s="104"/>
      <c r="P38" s="103"/>
      <c r="Q38" s="103"/>
    </row>
    <row r="39" spans="1:17" s="84" customFormat="1" ht="17.25" customHeight="1" thickBot="1" x14ac:dyDescent="0.25">
      <c r="A39" s="102" t="s">
        <v>64</v>
      </c>
      <c r="B39" s="101" t="s">
        <v>81</v>
      </c>
      <c r="C39" s="101" t="s">
        <v>45</v>
      </c>
      <c r="E39" s="100" t="s">
        <v>14</v>
      </c>
      <c r="F39" s="86"/>
      <c r="G39" s="86"/>
      <c r="H39" s="86"/>
      <c r="I39" s="85">
        <v>4.9432999999999998E-2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0.200069987386156</v>
      </c>
      <c r="E44" s="90" t="s">
        <v>85</v>
      </c>
      <c r="F44" s="89"/>
      <c r="G44" s="89"/>
      <c r="H44" s="89"/>
      <c r="I44" s="88">
        <v>0.63164092523792403</v>
      </c>
    </row>
    <row r="45" spans="1:17" s="84" customFormat="1" ht="17.25" customHeight="1" x14ac:dyDescent="0.2">
      <c r="A45" s="92" t="s">
        <v>18</v>
      </c>
      <c r="C45" s="91">
        <v>5.9595873407646799E-2</v>
      </c>
      <c r="E45" s="92" t="s">
        <v>86</v>
      </c>
      <c r="I45" s="91">
        <v>6.6760844028993599E-2</v>
      </c>
    </row>
    <row r="46" spans="1:17" s="84" customFormat="1" ht="17.25" customHeight="1" x14ac:dyDescent="0.2">
      <c r="A46" s="90" t="s">
        <v>82</v>
      </c>
      <c r="B46" s="89"/>
      <c r="C46" s="88">
        <v>0.28672263634432626</v>
      </c>
      <c r="E46" s="90" t="s">
        <v>87</v>
      </c>
      <c r="F46" s="89"/>
      <c r="G46" s="89"/>
      <c r="H46" s="89"/>
      <c r="I46" s="88">
        <v>0.1292803605599645</v>
      </c>
    </row>
    <row r="47" spans="1:17" s="84" customFormat="1" ht="17.25" customHeight="1" x14ac:dyDescent="0.2">
      <c r="A47" s="92" t="s">
        <v>19</v>
      </c>
      <c r="C47" s="91">
        <v>0.2328796685721532</v>
      </c>
      <c r="E47" s="92" t="s">
        <v>88</v>
      </c>
      <c r="I47" s="91">
        <v>9.2103521320612364E-2</v>
      </c>
    </row>
    <row r="48" spans="1:17" s="84" customFormat="1" ht="17.25" customHeight="1" x14ac:dyDescent="0.2">
      <c r="A48" s="90" t="s">
        <v>20</v>
      </c>
      <c r="B48" s="89"/>
      <c r="C48" s="88">
        <v>0.13725817262423701</v>
      </c>
      <c r="E48" s="90" t="s">
        <v>90</v>
      </c>
      <c r="F48" s="89"/>
      <c r="G48" s="89"/>
      <c r="H48" s="89"/>
      <c r="I48" s="88">
        <v>1.7805500870492971E-3</v>
      </c>
    </row>
    <row r="49" spans="1:9" s="84" customFormat="1" ht="17.25" customHeight="1" x14ac:dyDescent="0.2">
      <c r="A49" s="92" t="s">
        <v>12</v>
      </c>
      <c r="C49" s="91">
        <v>5.0398629000836604E-3</v>
      </c>
      <c r="E49" s="92" t="s">
        <v>89</v>
      </c>
      <c r="I49" s="91">
        <v>0</v>
      </c>
    </row>
    <row r="50" spans="1:9" s="84" customFormat="1" ht="17.25" customHeight="1" thickBot="1" x14ac:dyDescent="0.25">
      <c r="A50" s="90" t="s">
        <v>83</v>
      </c>
      <c r="B50" s="89"/>
      <c r="C50" s="88">
        <v>0</v>
      </c>
      <c r="E50" s="129" t="s">
        <v>14</v>
      </c>
      <c r="F50" s="129"/>
      <c r="G50" s="129"/>
      <c r="H50" s="129"/>
      <c r="I50" s="131">
        <v>7.8433798765404503E-2</v>
      </c>
    </row>
    <row r="51" spans="1:9" s="84" customFormat="1" ht="17.25" customHeight="1" thickBot="1" x14ac:dyDescent="0.25">
      <c r="A51" s="87" t="s">
        <v>14</v>
      </c>
      <c r="B51" s="86"/>
      <c r="C51" s="85">
        <v>7.8433798765405405E-2</v>
      </c>
      <c r="E51" s="92"/>
      <c r="I51" s="91"/>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44196</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algorithmName="SHA-512" hashValue="de61t6QyXhlF7oumbkpVHcvogq1gQP2EjrNEtNfrzFWkBlNQBRqnOG1be1VERnEXh2YWGgWuM/0aRbisukV+UQ==" saltValue="PSiLTkw9Go4z4g0dFlpqnA=="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44439</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22930820286.4799</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'[361]SVW Net Blended Yield'!$F$18</f>
        <v>1.90613884265921E-2</v>
      </c>
      <c r="H16" s="114"/>
      <c r="I16" s="114"/>
    </row>
    <row r="17" spans="1:11" s="92" customFormat="1" ht="17.25" customHeight="1" x14ac:dyDescent="0.2">
      <c r="A17" s="116" t="s">
        <v>22</v>
      </c>
      <c r="B17" s="116"/>
      <c r="C17" s="90"/>
      <c r="D17" s="90"/>
      <c r="E17" s="90"/>
      <c r="F17" s="90"/>
      <c r="G17" s="115">
        <f>'[362]SVC Net Blended Yield'!$F$19</f>
        <v>1.7021943845284299E-2</v>
      </c>
      <c r="H17" s="114"/>
      <c r="I17" s="114"/>
    </row>
    <row r="18" spans="1:11" s="92" customFormat="1" ht="17.25" customHeight="1" x14ac:dyDescent="0.2">
      <c r="A18" s="118" t="s">
        <v>25</v>
      </c>
      <c r="B18" s="118"/>
      <c r="G18" s="117">
        <f>'[363]SVE Net Blended Yield'!$F$19</f>
        <v>1.75208895210523E-2</v>
      </c>
      <c r="H18" s="114"/>
      <c r="I18" s="114"/>
      <c r="K18" s="114"/>
    </row>
    <row r="19" spans="1:11" s="92" customFormat="1" ht="17.25" customHeight="1" x14ac:dyDescent="0.2">
      <c r="A19" s="116" t="s">
        <v>26</v>
      </c>
      <c r="B19" s="116"/>
      <c r="C19" s="90"/>
      <c r="D19" s="90"/>
      <c r="E19" s="90"/>
      <c r="F19" s="90"/>
      <c r="G19" s="115">
        <f>'[364]SVF Net Blended Yield'!$F$19</f>
        <v>1.49081100688021E-2</v>
      </c>
      <c r="H19" s="114"/>
      <c r="I19" s="114"/>
    </row>
    <row r="20" spans="1:11" s="92" customFormat="1" ht="17.25" customHeight="1" x14ac:dyDescent="0.2">
      <c r="A20" s="118" t="s">
        <v>27</v>
      </c>
      <c r="B20" s="118"/>
      <c r="G20" s="117">
        <f>'[365]SVJ Net Blended Yield'!$F$19</f>
        <v>1.1982493458777801E-2</v>
      </c>
      <c r="H20" s="114"/>
      <c r="I20" s="114"/>
    </row>
    <row r="21" spans="1:11" s="92" customFormat="1" ht="17.25" customHeight="1" x14ac:dyDescent="0.2">
      <c r="A21" s="116" t="s">
        <v>34</v>
      </c>
      <c r="B21" s="116"/>
      <c r="C21" s="90"/>
      <c r="D21" s="90"/>
      <c r="E21" s="90"/>
      <c r="F21" s="90"/>
      <c r="G21" s="115">
        <f>'[366]SVK Net Blended Yield'!$F$19</f>
        <v>1.39660407834941E-2</v>
      </c>
      <c r="H21" s="114"/>
      <c r="I21" s="114"/>
    </row>
    <row r="22" spans="1:11" s="92" customFormat="1" ht="17.25" customHeight="1" x14ac:dyDescent="0.2">
      <c r="A22" s="118" t="s">
        <v>33</v>
      </c>
      <c r="B22" s="118"/>
      <c r="G22" s="117">
        <f>'[367]SVL Net Blended Yield'!$F$19</f>
        <v>1.1901775646674301E-2</v>
      </c>
      <c r="H22" s="114"/>
      <c r="I22" s="114"/>
    </row>
    <row r="23" spans="1:11" s="92" customFormat="1" ht="17.25" customHeight="1" x14ac:dyDescent="0.2">
      <c r="A23" s="116" t="s">
        <v>28</v>
      </c>
      <c r="B23" s="116"/>
      <c r="C23" s="90"/>
      <c r="D23" s="90"/>
      <c r="E23" s="90"/>
      <c r="F23" s="90"/>
      <c r="G23" s="115">
        <f>'[368]SVM Net Blended Yield'!$F$19</f>
        <v>1.4517650625562199E-2</v>
      </c>
      <c r="H23" s="114"/>
      <c r="I23" s="114"/>
      <c r="K23" s="114"/>
    </row>
    <row r="24" spans="1:11" s="92" customFormat="1" ht="17.25" customHeight="1" x14ac:dyDescent="0.2">
      <c r="A24" s="118" t="s">
        <v>29</v>
      </c>
      <c r="B24" s="118"/>
      <c r="G24" s="117">
        <f>'[369]SVN Net Blended Yield'!$F$19</f>
        <v>9.3463706014299801E-3</v>
      </c>
      <c r="H24" s="114"/>
      <c r="I24" s="114"/>
    </row>
    <row r="25" spans="1:11" s="92" customFormat="1" ht="17.25" customHeight="1" x14ac:dyDescent="0.2">
      <c r="A25" s="116" t="s">
        <v>35</v>
      </c>
      <c r="B25" s="116"/>
      <c r="C25" s="90"/>
      <c r="D25" s="90"/>
      <c r="E25" s="90"/>
      <c r="F25" s="90"/>
      <c r="G25" s="115">
        <f>'[370]SVO Net Blended Yield'!$F$19</f>
        <v>1.5324933673865899E-2</v>
      </c>
      <c r="H25" s="114"/>
      <c r="I25" s="114"/>
    </row>
    <row r="26" spans="1:11" s="92" customFormat="1" ht="17.25" customHeight="1" x14ac:dyDescent="0.2">
      <c r="A26" s="118" t="s">
        <v>31</v>
      </c>
      <c r="B26" s="118"/>
      <c r="G26" s="117">
        <f>'[371]SVQ Net Blended Yield'!$F$19</f>
        <v>1.7519569636330001E-2</v>
      </c>
      <c r="H26" s="114"/>
      <c r="I26" s="114"/>
    </row>
    <row r="27" spans="1:11" s="92" customFormat="1" ht="17.25" customHeight="1" x14ac:dyDescent="0.2">
      <c r="A27" s="116" t="s">
        <v>32</v>
      </c>
      <c r="B27" s="116"/>
      <c r="C27" s="90"/>
      <c r="D27" s="90"/>
      <c r="E27" s="90"/>
      <c r="F27" s="90"/>
      <c r="G27" s="115">
        <f>'[372]SVU Net Blended Yield'!$F$19</f>
        <v>1.5481502201796799E-2</v>
      </c>
      <c r="H27" s="114"/>
      <c r="I27" s="114"/>
    </row>
    <row r="28" spans="1:11" s="92" customFormat="1" ht="17.25" customHeight="1" x14ac:dyDescent="0.2">
      <c r="A28" s="111" t="s">
        <v>54</v>
      </c>
      <c r="B28" s="111"/>
      <c r="C28" s="111"/>
      <c r="D28" s="111"/>
      <c r="E28" s="111"/>
      <c r="F28" s="111"/>
      <c r="G28" s="113">
        <v>2.64</v>
      </c>
      <c r="H28" s="114"/>
      <c r="I28" s="114"/>
    </row>
    <row r="29" spans="1:11" s="92" customFormat="1" ht="17.25" customHeight="1" x14ac:dyDescent="0.2">
      <c r="A29" s="111" t="s">
        <v>42</v>
      </c>
      <c r="B29" s="111"/>
      <c r="C29" s="111"/>
      <c r="D29" s="111"/>
      <c r="E29" s="111"/>
      <c r="F29" s="111"/>
      <c r="G29" s="111">
        <v>9</v>
      </c>
      <c r="H29" s="114"/>
      <c r="I29" s="114"/>
    </row>
    <row r="30" spans="1:11" s="92" customFormat="1" ht="17.25" customHeight="1" x14ac:dyDescent="0.2">
      <c r="A30" s="111" t="s">
        <v>3</v>
      </c>
      <c r="B30" s="111"/>
      <c r="C30" s="111"/>
      <c r="D30" s="111"/>
      <c r="E30" s="111"/>
      <c r="F30" s="111"/>
      <c r="G30" s="112">
        <v>2838</v>
      </c>
      <c r="H30" s="114"/>
      <c r="I30" s="114"/>
    </row>
    <row r="31" spans="1:11" s="92" customFormat="1" ht="17.25" customHeight="1" x14ac:dyDescent="0.2">
      <c r="A31" s="111" t="s">
        <v>4</v>
      </c>
      <c r="B31" s="111"/>
      <c r="C31" s="111"/>
      <c r="D31" s="111"/>
      <c r="E31" s="111"/>
      <c r="F31" s="111"/>
      <c r="G31" s="128">
        <v>1.0361</v>
      </c>
      <c r="H31" s="114"/>
      <c r="I31" s="114"/>
    </row>
    <row r="32" spans="1:11" s="92" customFormat="1" ht="17.25" customHeight="1" thickBot="1" x14ac:dyDescent="0.25">
      <c r="A32" s="110" t="s">
        <v>24</v>
      </c>
      <c r="B32" s="110"/>
      <c r="C32" s="110"/>
      <c r="D32" s="110"/>
      <c r="E32" s="110"/>
      <c r="F32" s="110"/>
      <c r="G32" s="109">
        <v>0.59609999999999996</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0.93833900000000003</v>
      </c>
      <c r="J36" s="97"/>
    </row>
    <row r="37" spans="1:17" s="84" customFormat="1" ht="17.25" customHeight="1" x14ac:dyDescent="0.2">
      <c r="A37" s="104" t="s">
        <v>65</v>
      </c>
      <c r="B37" s="103" t="s">
        <v>46</v>
      </c>
      <c r="C37" s="101" t="s">
        <v>45</v>
      </c>
      <c r="D37" s="97"/>
      <c r="E37" s="104" t="s">
        <v>12</v>
      </c>
      <c r="I37" s="91">
        <v>5.1590000000000004E-3</v>
      </c>
      <c r="J37" s="97"/>
      <c r="O37" s="104"/>
      <c r="P37" s="103"/>
      <c r="Q37" s="103"/>
    </row>
    <row r="38" spans="1:17" s="84" customFormat="1" ht="17.25" customHeight="1" x14ac:dyDescent="0.2">
      <c r="A38" s="99" t="s">
        <v>52</v>
      </c>
      <c r="B38" s="98" t="s">
        <v>44</v>
      </c>
      <c r="C38" s="98" t="s">
        <v>51</v>
      </c>
      <c r="D38" s="97"/>
      <c r="E38" s="99" t="s">
        <v>13</v>
      </c>
      <c r="F38" s="89"/>
      <c r="G38" s="89"/>
      <c r="H38" s="89"/>
      <c r="I38" s="88">
        <v>0</v>
      </c>
      <c r="J38" s="97"/>
      <c r="O38" s="104"/>
      <c r="P38" s="103"/>
      <c r="Q38" s="103"/>
    </row>
    <row r="39" spans="1:17" s="84" customFormat="1" ht="17.25" customHeight="1" thickBot="1" x14ac:dyDescent="0.25">
      <c r="A39" s="102" t="s">
        <v>64</v>
      </c>
      <c r="B39" s="101" t="s">
        <v>81</v>
      </c>
      <c r="C39" s="101" t="s">
        <v>45</v>
      </c>
      <c r="D39" s="97"/>
      <c r="E39" s="100" t="s">
        <v>14</v>
      </c>
      <c r="F39" s="86"/>
      <c r="G39" s="86"/>
      <c r="H39" s="86"/>
      <c r="I39" s="85">
        <v>5.6500000000000002E-2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0.198862891916289</v>
      </c>
      <c r="D44" s="97"/>
      <c r="E44" s="90" t="s">
        <v>85</v>
      </c>
      <c r="F44" s="89"/>
      <c r="G44" s="89"/>
      <c r="H44" s="89"/>
      <c r="I44" s="88">
        <v>0.63668142925514504</v>
      </c>
      <c r="J44" s="97"/>
    </row>
    <row r="45" spans="1:17" s="84" customFormat="1" ht="17.25" customHeight="1" x14ac:dyDescent="0.2">
      <c r="A45" s="92" t="s">
        <v>18</v>
      </c>
      <c r="C45" s="91">
        <v>6.1258881355291103E-2</v>
      </c>
      <c r="D45" s="97"/>
      <c r="E45" s="92" t="s">
        <v>86</v>
      </c>
      <c r="I45" s="91">
        <v>5.9182749581790692E-2</v>
      </c>
      <c r="J45" s="97"/>
    </row>
    <row r="46" spans="1:17" s="84" customFormat="1" ht="17.25" customHeight="1" x14ac:dyDescent="0.2">
      <c r="A46" s="90" t="s">
        <v>82</v>
      </c>
      <c r="B46" s="89"/>
      <c r="C46" s="88">
        <v>0.28269875444529519</v>
      </c>
      <c r="D46" s="97"/>
      <c r="E46" s="90" t="s">
        <v>87</v>
      </c>
      <c r="F46" s="89"/>
      <c r="G46" s="89"/>
      <c r="H46" s="89"/>
      <c r="I46" s="88">
        <v>0.1246743179061455</v>
      </c>
      <c r="J46" s="97"/>
    </row>
    <row r="47" spans="1:17" s="84" customFormat="1" ht="17.25" customHeight="1" x14ac:dyDescent="0.2">
      <c r="A47" s="92" t="s">
        <v>19</v>
      </c>
      <c r="C47" s="91">
        <v>0.2364236246160461</v>
      </c>
      <c r="D47" s="97"/>
      <c r="E47" s="92" t="s">
        <v>88</v>
      </c>
      <c r="I47" s="91">
        <v>9.4424361986092081E-2</v>
      </c>
      <c r="J47" s="97"/>
    </row>
    <row r="48" spans="1:17" s="84" customFormat="1" ht="17.25" customHeight="1" x14ac:dyDescent="0.2">
      <c r="A48" s="90" t="s">
        <v>20</v>
      </c>
      <c r="B48" s="89"/>
      <c r="C48" s="88">
        <v>0.132507558245374</v>
      </c>
      <c r="D48" s="97"/>
      <c r="E48" s="90" t="s">
        <v>90</v>
      </c>
      <c r="F48" s="89"/>
      <c r="G48" s="89"/>
      <c r="H48" s="89"/>
      <c r="I48" s="88">
        <v>1.7689244378937749E-3</v>
      </c>
      <c r="J48" s="97"/>
    </row>
    <row r="49" spans="1:10" s="84" customFormat="1" ht="17.25" customHeight="1" x14ac:dyDescent="0.2">
      <c r="A49" s="92" t="s">
        <v>12</v>
      </c>
      <c r="C49" s="91">
        <v>4.9800725887967703E-3</v>
      </c>
      <c r="D49" s="97"/>
      <c r="E49" s="92" t="s">
        <v>89</v>
      </c>
      <c r="I49" s="91">
        <v>0</v>
      </c>
      <c r="J49" s="97"/>
    </row>
    <row r="50" spans="1:10" s="84" customFormat="1" ht="17.25" customHeight="1" thickBot="1" x14ac:dyDescent="0.25">
      <c r="A50" s="90" t="s">
        <v>83</v>
      </c>
      <c r="B50" s="89"/>
      <c r="C50" s="88">
        <v>0</v>
      </c>
      <c r="D50" s="97"/>
      <c r="E50" s="129" t="s">
        <v>14</v>
      </c>
      <c r="F50" s="129"/>
      <c r="G50" s="129"/>
      <c r="H50" s="129"/>
      <c r="I50" s="131">
        <v>8.3268216832899505E-2</v>
      </c>
      <c r="J50" s="97"/>
    </row>
    <row r="51" spans="1:10" s="84" customFormat="1" ht="17.25" customHeight="1" thickBot="1" x14ac:dyDescent="0.25">
      <c r="A51" s="87" t="s">
        <v>14</v>
      </c>
      <c r="B51" s="86"/>
      <c r="C51" s="85">
        <v>8.3268216832900796E-2</v>
      </c>
      <c r="D51" s="97"/>
      <c r="E51" s="92"/>
      <c r="I51" s="91"/>
    </row>
    <row r="52" spans="1:10" s="82" customFormat="1" ht="12" x14ac:dyDescent="0.2">
      <c r="A52" s="83"/>
      <c r="B52" s="83"/>
      <c r="C52" s="83"/>
      <c r="D52" s="83"/>
      <c r="E52" s="83"/>
      <c r="F52" s="83"/>
      <c r="G52" s="83"/>
      <c r="H52" s="83"/>
      <c r="I52" s="83"/>
    </row>
    <row r="53" spans="1:10" s="81" customFormat="1" ht="146.25" customHeight="1" x14ac:dyDescent="0.2">
      <c r="A53" s="143" t="s">
        <v>76</v>
      </c>
      <c r="B53" s="143"/>
      <c r="C53" s="143"/>
      <c r="D53" s="143"/>
      <c r="E53" s="143"/>
      <c r="F53" s="143"/>
      <c r="G53" s="143"/>
      <c r="H53" s="143"/>
      <c r="I53" s="143"/>
    </row>
    <row r="54" spans="1:10" s="74" customFormat="1" ht="12.75" customHeight="1" x14ac:dyDescent="0.2">
      <c r="A54" s="74" t="s">
        <v>77</v>
      </c>
      <c r="B54" s="80">
        <v>44196</v>
      </c>
    </row>
    <row r="55" spans="1:10" s="74" customFormat="1" ht="12.75" customHeight="1" x14ac:dyDescent="0.2">
      <c r="A55" s="74" t="s">
        <v>78</v>
      </c>
    </row>
    <row r="56" spans="1:10" s="74" customFormat="1" ht="11.25" x14ac:dyDescent="0.2"/>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rq6dm8nPuZCvh6Eg2E0UBr4ALXebI1wiDLd9OOEWN3uKM+8NcnVeR/3KqygXwffD2PcLUoJUhqmPiQJkYORxsw==" saltValue="bPutPWdRUSm3HZ11FjJWJQ=="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44408</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23020978256.989899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'[373]SVW Net Blended Yield'!$F$18</f>
        <v>1.9014273121069802E-2</v>
      </c>
      <c r="I16" s="114"/>
    </row>
    <row r="17" spans="1:11" s="92" customFormat="1" ht="17.25" customHeight="1" x14ac:dyDescent="0.2">
      <c r="A17" s="116" t="s">
        <v>22</v>
      </c>
      <c r="B17" s="116"/>
      <c r="C17" s="90"/>
      <c r="D17" s="90"/>
      <c r="E17" s="90"/>
      <c r="F17" s="90"/>
      <c r="G17" s="115">
        <f>'[374]SVC Net Blended Yield'!$F$19</f>
        <v>1.69748370640696E-2</v>
      </c>
      <c r="I17" s="114"/>
    </row>
    <row r="18" spans="1:11" s="92" customFormat="1" ht="17.25" customHeight="1" x14ac:dyDescent="0.2">
      <c r="A18" s="118" t="s">
        <v>25</v>
      </c>
      <c r="B18" s="118"/>
      <c r="G18" s="117">
        <f>'[375]SVE Net Blended Yield'!$F$19</f>
        <v>1.7473790043954999E-2</v>
      </c>
      <c r="I18" s="114"/>
      <c r="K18" s="114"/>
    </row>
    <row r="19" spans="1:11" s="92" customFormat="1" ht="17.25" customHeight="1" x14ac:dyDescent="0.2">
      <c r="A19" s="116" t="s">
        <v>26</v>
      </c>
      <c r="B19" s="116"/>
      <c r="C19" s="90"/>
      <c r="D19" s="90"/>
      <c r="E19" s="90"/>
      <c r="F19" s="90"/>
      <c r="G19" s="115">
        <f>'[376]SVF Net Blended Yield'!$F$19</f>
        <v>1.48590338721889E-2</v>
      </c>
      <c r="I19" s="114"/>
    </row>
    <row r="20" spans="1:11" s="92" customFormat="1" ht="17.25" customHeight="1" x14ac:dyDescent="0.2">
      <c r="A20" s="118" t="s">
        <v>27</v>
      </c>
      <c r="B20" s="118"/>
      <c r="G20" s="117">
        <f>'[377]SVJ Net Blended Yield'!$F$19</f>
        <v>1.19360672582298E-2</v>
      </c>
      <c r="I20" s="114"/>
    </row>
    <row r="21" spans="1:11" s="92" customFormat="1" ht="17.25" customHeight="1" x14ac:dyDescent="0.2">
      <c r="A21" s="116" t="s">
        <v>34</v>
      </c>
      <c r="B21" s="116"/>
      <c r="C21" s="90"/>
      <c r="D21" s="90"/>
      <c r="E21" s="90"/>
      <c r="F21" s="90"/>
      <c r="G21" s="115">
        <f>'[378]SVK Net Blended Yield'!$F$19</f>
        <v>1.39191046068892E-2</v>
      </c>
      <c r="I21" s="114"/>
    </row>
    <row r="22" spans="1:11" s="92" customFormat="1" ht="17.25" customHeight="1" x14ac:dyDescent="0.2">
      <c r="A22" s="118" t="s">
        <v>33</v>
      </c>
      <c r="B22" s="118"/>
      <c r="G22" s="117">
        <f>'[379]SVL Net Blended Yield'!$F$19</f>
        <v>1.18565765473812E-2</v>
      </c>
      <c r="I22" s="114"/>
    </row>
    <row r="23" spans="1:11" s="92" customFormat="1" ht="17.25" customHeight="1" x14ac:dyDescent="0.2">
      <c r="A23" s="116" t="s">
        <v>28</v>
      </c>
      <c r="B23" s="116"/>
      <c r="C23" s="90"/>
      <c r="D23" s="90"/>
      <c r="E23" s="90"/>
      <c r="F23" s="90"/>
      <c r="G23" s="115">
        <f>'[380]SVM Net Blended Yield'!$F$19</f>
        <v>1.4470594535809501E-2</v>
      </c>
      <c r="I23" s="114"/>
      <c r="K23" s="114"/>
    </row>
    <row r="24" spans="1:11" s="92" customFormat="1" ht="17.25" customHeight="1" x14ac:dyDescent="0.2">
      <c r="A24" s="118" t="s">
        <v>29</v>
      </c>
      <c r="B24" s="118"/>
      <c r="G24" s="117">
        <f>'[381]SVN Net Blended Yield'!$F$19</f>
        <v>9.3133479534581801E-3</v>
      </c>
      <c r="I24" s="114"/>
    </row>
    <row r="25" spans="1:11" s="92" customFormat="1" ht="17.25" customHeight="1" x14ac:dyDescent="0.2">
      <c r="A25" s="116" t="s">
        <v>35</v>
      </c>
      <c r="B25" s="116"/>
      <c r="C25" s="90"/>
      <c r="D25" s="90"/>
      <c r="E25" s="90"/>
      <c r="F25" s="90"/>
      <c r="G25" s="115">
        <f>'[382]SVO Net Blended Yield'!$F$19</f>
        <v>1.5282521288935799E-2</v>
      </c>
      <c r="I25" s="114"/>
    </row>
    <row r="26" spans="1:11" s="92" customFormat="1" ht="17.25" customHeight="1" x14ac:dyDescent="0.2">
      <c r="A26" s="118" t="s">
        <v>31</v>
      </c>
      <c r="B26" s="118"/>
      <c r="G26" s="117">
        <f>'[383]SVQ Net Blended Yield'!$F$19</f>
        <v>1.7472459450637301E-2</v>
      </c>
      <c r="I26" s="114"/>
    </row>
    <row r="27" spans="1:11" s="92" customFormat="1" ht="17.25" customHeight="1" x14ac:dyDescent="0.2">
      <c r="A27" s="116" t="s">
        <v>32</v>
      </c>
      <c r="B27" s="116"/>
      <c r="C27" s="90"/>
      <c r="D27" s="90"/>
      <c r="E27" s="90"/>
      <c r="F27" s="90"/>
      <c r="G27" s="115">
        <f>'[384]SVU Net Blended Yield'!$F$19</f>
        <v>1.54340634987965E-2</v>
      </c>
      <c r="I27" s="114"/>
    </row>
    <row r="28" spans="1:11" s="92" customFormat="1" ht="17.25" customHeight="1" x14ac:dyDescent="0.2">
      <c r="A28" s="111" t="s">
        <v>54</v>
      </c>
      <c r="B28" s="111"/>
      <c r="C28" s="111"/>
      <c r="D28" s="111"/>
      <c r="E28" s="111"/>
      <c r="F28" s="111"/>
      <c r="G28" s="113">
        <v>2.68</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2867</v>
      </c>
      <c r="I30" s="114"/>
    </row>
    <row r="31" spans="1:11" s="92" customFormat="1" ht="17.25" customHeight="1" x14ac:dyDescent="0.2">
      <c r="A31" s="111" t="s">
        <v>4</v>
      </c>
      <c r="B31" s="111"/>
      <c r="C31" s="111"/>
      <c r="D31" s="111"/>
      <c r="E31" s="111"/>
      <c r="F31" s="111"/>
      <c r="G31" s="128">
        <v>1.0384</v>
      </c>
      <c r="I31" s="114"/>
    </row>
    <row r="32" spans="1:11" s="92" customFormat="1" ht="17.25" customHeight="1" thickBot="1" x14ac:dyDescent="0.25">
      <c r="A32" s="110" t="s">
        <v>24</v>
      </c>
      <c r="B32" s="110"/>
      <c r="C32" s="110"/>
      <c r="D32" s="110"/>
      <c r="E32" s="110"/>
      <c r="F32" s="110"/>
      <c r="G32" s="109">
        <v>0.59609999999999996</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E36" s="99" t="s">
        <v>11</v>
      </c>
      <c r="F36" s="89"/>
      <c r="G36" s="89"/>
      <c r="H36" s="89"/>
      <c r="I36" s="88">
        <v>0.95036699999999996</v>
      </c>
    </row>
    <row r="37" spans="1:17" s="84" customFormat="1" ht="17.25" customHeight="1" x14ac:dyDescent="0.2">
      <c r="A37" s="104" t="s">
        <v>65</v>
      </c>
      <c r="B37" s="103" t="s">
        <v>46</v>
      </c>
      <c r="C37" s="101" t="s">
        <v>45</v>
      </c>
      <c r="E37" s="104" t="s">
        <v>12</v>
      </c>
      <c r="I37" s="91">
        <v>5.1320000000000003E-3</v>
      </c>
      <c r="O37" s="104"/>
      <c r="P37" s="103"/>
      <c r="Q37" s="103"/>
    </row>
    <row r="38" spans="1:17" s="84" customFormat="1" ht="17.25" customHeight="1" x14ac:dyDescent="0.2">
      <c r="A38" s="99" t="s">
        <v>52</v>
      </c>
      <c r="B38" s="98" t="s">
        <v>44</v>
      </c>
      <c r="C38" s="98" t="s">
        <v>51</v>
      </c>
      <c r="E38" s="99" t="s">
        <v>13</v>
      </c>
      <c r="F38" s="89"/>
      <c r="G38" s="89"/>
      <c r="H38" s="89"/>
      <c r="I38" s="88">
        <v>0</v>
      </c>
      <c r="O38" s="104"/>
      <c r="P38" s="103"/>
      <c r="Q38" s="103"/>
    </row>
    <row r="39" spans="1:17" s="84" customFormat="1" ht="17.25" customHeight="1" thickBot="1" x14ac:dyDescent="0.25">
      <c r="A39" s="102" t="s">
        <v>64</v>
      </c>
      <c r="B39" s="101" t="s">
        <v>81</v>
      </c>
      <c r="C39" s="101" t="s">
        <v>45</v>
      </c>
      <c r="E39" s="100" t="s">
        <v>14</v>
      </c>
      <c r="F39" s="86"/>
      <c r="G39" s="86"/>
      <c r="H39" s="86"/>
      <c r="I39" s="85">
        <v>4.4499999999999998E-2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0.18543080833568101</v>
      </c>
      <c r="E44" s="90" t="s">
        <v>85</v>
      </c>
      <c r="F44" s="89"/>
      <c r="G44" s="89"/>
      <c r="H44" s="89"/>
      <c r="I44" s="88">
        <v>0.62562793979666964</v>
      </c>
    </row>
    <row r="45" spans="1:17" s="84" customFormat="1" ht="17.25" customHeight="1" x14ac:dyDescent="0.2">
      <c r="A45" s="92" t="s">
        <v>18</v>
      </c>
      <c r="C45" s="91">
        <v>5.8572959865476198E-2</v>
      </c>
      <c r="E45" s="92" t="s">
        <v>86</v>
      </c>
      <c r="I45" s="91">
        <v>6.2246117950421995E-2</v>
      </c>
    </row>
    <row r="46" spans="1:17" s="84" customFormat="1" ht="17.25" customHeight="1" x14ac:dyDescent="0.2">
      <c r="A46" s="90" t="s">
        <v>82</v>
      </c>
      <c r="B46" s="89"/>
      <c r="C46" s="88">
        <v>0.28916567491133932</v>
      </c>
      <c r="E46" s="90" t="s">
        <v>87</v>
      </c>
      <c r="F46" s="89"/>
      <c r="G46" s="89"/>
      <c r="H46" s="89"/>
      <c r="I46" s="88">
        <v>0.1277701018304907</v>
      </c>
    </row>
    <row r="47" spans="1:17" s="84" customFormat="1" ht="17.25" customHeight="1" x14ac:dyDescent="0.2">
      <c r="A47" s="92" t="s">
        <v>19</v>
      </c>
      <c r="C47" s="91">
        <v>0.2376062412090004</v>
      </c>
      <c r="E47" s="92" t="s">
        <v>88</v>
      </c>
      <c r="I47" s="91">
        <v>9.3592043800737962E-2</v>
      </c>
    </row>
    <row r="48" spans="1:17" s="84" customFormat="1" ht="17.25" customHeight="1" x14ac:dyDescent="0.2">
      <c r="A48" s="90" t="s">
        <v>20</v>
      </c>
      <c r="B48" s="89"/>
      <c r="C48" s="88">
        <v>0.13527227243173401</v>
      </c>
      <c r="E48" s="90" t="s">
        <v>90</v>
      </c>
      <c r="F48" s="89"/>
      <c r="G48" s="89"/>
      <c r="H48" s="89"/>
      <c r="I48" s="88">
        <v>1.7541856593766378E-3</v>
      </c>
    </row>
    <row r="49" spans="1:9" s="84" customFormat="1" ht="17.25" customHeight="1" x14ac:dyDescent="0.2">
      <c r="A49" s="92" t="s">
        <v>12</v>
      </c>
      <c r="C49" s="91">
        <v>4.9424322844964699E-3</v>
      </c>
      <c r="E49" s="92" t="s">
        <v>89</v>
      </c>
      <c r="I49" s="91">
        <v>0</v>
      </c>
    </row>
    <row r="50" spans="1:9" s="84" customFormat="1" ht="17.25" customHeight="1" thickBot="1" x14ac:dyDescent="0.25">
      <c r="A50" s="90" t="s">
        <v>83</v>
      </c>
      <c r="B50" s="89"/>
      <c r="C50" s="88">
        <v>0</v>
      </c>
      <c r="E50" s="129" t="s">
        <v>14</v>
      </c>
      <c r="F50" s="129"/>
      <c r="G50" s="129"/>
      <c r="H50" s="129"/>
      <c r="I50" s="131">
        <v>8.9009610962274499E-2</v>
      </c>
    </row>
    <row r="51" spans="1:9" s="84" customFormat="1" ht="17.25" customHeight="1" thickBot="1" x14ac:dyDescent="0.25">
      <c r="A51" s="87" t="s">
        <v>14</v>
      </c>
      <c r="B51" s="86"/>
      <c r="C51" s="85">
        <v>8.9009610962273597E-2</v>
      </c>
      <c r="E51" s="92"/>
      <c r="I51" s="91"/>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44196</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44377</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22798807518.150002</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'[385]SVW Net Blended Yield'!$F$18</f>
        <v>1.9253131935113299E-2</v>
      </c>
      <c r="I16" s="114"/>
    </row>
    <row r="17" spans="1:11" s="92" customFormat="1" ht="17.25" customHeight="1" x14ac:dyDescent="0.2">
      <c r="A17" s="116" t="s">
        <v>22</v>
      </c>
      <c r="B17" s="116"/>
      <c r="C17" s="90"/>
      <c r="D17" s="90"/>
      <c r="E17" s="90"/>
      <c r="F17" s="90"/>
      <c r="G17" s="115">
        <f>'[386]SVC Net Blended Yield'!$F$19</f>
        <v>1.7213869791547601E-2</v>
      </c>
      <c r="I17" s="114"/>
    </row>
    <row r="18" spans="1:11" s="92" customFormat="1" ht="17.25" customHeight="1" x14ac:dyDescent="0.2">
      <c r="A18" s="118" t="s">
        <v>25</v>
      </c>
      <c r="B18" s="118"/>
      <c r="G18" s="117">
        <f>'[387]SVE Net Blended Yield'!$F$19</f>
        <v>1.7712790671418899E-2</v>
      </c>
      <c r="I18" s="114"/>
      <c r="K18" s="114"/>
    </row>
    <row r="19" spans="1:11" s="92" customFormat="1" ht="17.25" customHeight="1" x14ac:dyDescent="0.2">
      <c r="A19" s="116" t="s">
        <v>26</v>
      </c>
      <c r="B19" s="116"/>
      <c r="C19" s="90"/>
      <c r="D19" s="90"/>
      <c r="E19" s="90"/>
      <c r="F19" s="90"/>
      <c r="G19" s="115">
        <f>'[388]SVF Net Blended Yield'!$F$19</f>
        <v>1.5115076519404099E-2</v>
      </c>
      <c r="I19" s="114"/>
    </row>
    <row r="20" spans="1:11" s="92" customFormat="1" ht="17.25" customHeight="1" x14ac:dyDescent="0.2">
      <c r="A20" s="118" t="s">
        <v>27</v>
      </c>
      <c r="B20" s="118"/>
      <c r="G20" s="117">
        <f>'[389]SVJ Net Blended Yield'!$F$19</f>
        <v>1.2174961941784501E-2</v>
      </c>
      <c r="I20" s="114"/>
    </row>
    <row r="21" spans="1:11" s="92" customFormat="1" ht="17.25" customHeight="1" x14ac:dyDescent="0.2">
      <c r="A21" s="116" t="s">
        <v>34</v>
      </c>
      <c r="B21" s="116"/>
      <c r="C21" s="90"/>
      <c r="D21" s="90"/>
      <c r="E21" s="90"/>
      <c r="F21" s="90"/>
      <c r="G21" s="115">
        <f>'[390]SVK Net Blended Yield'!$F$19</f>
        <v>1.41587602956417E-2</v>
      </c>
      <c r="I21" s="114"/>
    </row>
    <row r="22" spans="1:11" s="92" customFormat="1" ht="17.25" customHeight="1" x14ac:dyDescent="0.2">
      <c r="A22" s="118" t="s">
        <v>33</v>
      </c>
      <c r="B22" s="118"/>
      <c r="G22" s="117">
        <f>'[391]SVL Net Blended Yield'!$F$19</f>
        <v>1.2101861735307501E-2</v>
      </c>
      <c r="I22" s="114"/>
    </row>
    <row r="23" spans="1:11" s="92" customFormat="1" ht="17.25" customHeight="1" x14ac:dyDescent="0.2">
      <c r="A23" s="116" t="s">
        <v>28</v>
      </c>
      <c r="B23" s="116"/>
      <c r="C23" s="90"/>
      <c r="D23" s="90"/>
      <c r="E23" s="90"/>
      <c r="F23" s="90"/>
      <c r="G23" s="115">
        <f>'[392]SVM Net Blended Yield'!$F$19</f>
        <v>1.47097209270591E-2</v>
      </c>
      <c r="I23" s="114"/>
      <c r="K23" s="114"/>
    </row>
    <row r="24" spans="1:11" s="92" customFormat="1" ht="17.25" customHeight="1" x14ac:dyDescent="0.2">
      <c r="A24" s="118" t="s">
        <v>29</v>
      </c>
      <c r="B24" s="118"/>
      <c r="G24" s="117">
        <f>'[393]SVN Net Blended Yield'!$F$19</f>
        <v>9.5563037653816196E-3</v>
      </c>
      <c r="I24" s="114"/>
    </row>
    <row r="25" spans="1:11" s="92" customFormat="1" ht="17.25" customHeight="1" x14ac:dyDescent="0.2">
      <c r="A25" s="116" t="s">
        <v>35</v>
      </c>
      <c r="B25" s="116"/>
      <c r="C25" s="90"/>
      <c r="D25" s="90"/>
      <c r="E25" s="90"/>
      <c r="F25" s="90"/>
      <c r="G25" s="115">
        <f>'[394]SVO Net Blended Yield'!$F$19</f>
        <v>1.5522403751017501E-2</v>
      </c>
      <c r="I25" s="114"/>
    </row>
    <row r="26" spans="1:11" s="92" customFormat="1" ht="17.25" customHeight="1" x14ac:dyDescent="0.2">
      <c r="A26" s="118" t="s">
        <v>31</v>
      </c>
      <c r="B26" s="118"/>
      <c r="G26" s="117">
        <f>'[395]SVQ Net Blended Yield'!$F$19</f>
        <v>1.77114970880063E-2</v>
      </c>
      <c r="I26" s="114"/>
    </row>
    <row r="27" spans="1:11" s="92" customFormat="1" ht="17.25" customHeight="1" x14ac:dyDescent="0.2">
      <c r="A27" s="116" t="s">
        <v>32</v>
      </c>
      <c r="B27" s="116"/>
      <c r="C27" s="90"/>
      <c r="D27" s="90"/>
      <c r="E27" s="90"/>
      <c r="F27" s="90"/>
      <c r="G27" s="115">
        <f>'[396]SVU Net Blended Yield'!$F$19</f>
        <v>1.5673102053870801E-2</v>
      </c>
      <c r="I27" s="114"/>
    </row>
    <row r="28" spans="1:11" s="92" customFormat="1" ht="17.25" customHeight="1" x14ac:dyDescent="0.2">
      <c r="A28" s="111" t="s">
        <v>54</v>
      </c>
      <c r="B28" s="111"/>
      <c r="C28" s="111"/>
      <c r="D28" s="111"/>
      <c r="E28" s="111"/>
      <c r="F28" s="111"/>
      <c r="G28" s="113">
        <v>2.75</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2899</v>
      </c>
      <c r="I30" s="114"/>
    </row>
    <row r="31" spans="1:11" s="92" customFormat="1" ht="17.25" customHeight="1" x14ac:dyDescent="0.2">
      <c r="A31" s="111" t="s">
        <v>4</v>
      </c>
      <c r="B31" s="111"/>
      <c r="C31" s="111"/>
      <c r="D31" s="111"/>
      <c r="E31" s="111"/>
      <c r="F31" s="111"/>
      <c r="G31" s="128">
        <v>1.0351999999999999</v>
      </c>
      <c r="I31" s="114"/>
    </row>
    <row r="32" spans="1:11" s="92" customFormat="1" ht="17.25" customHeight="1" thickBot="1" x14ac:dyDescent="0.25">
      <c r="A32" s="110" t="s">
        <v>24</v>
      </c>
      <c r="B32" s="110"/>
      <c r="C32" s="110"/>
      <c r="D32" s="110"/>
      <c r="E32" s="110"/>
      <c r="F32" s="110"/>
      <c r="G32" s="109">
        <v>0.59609999999999996</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E36" s="99" t="s">
        <v>11</v>
      </c>
      <c r="F36" s="89"/>
      <c r="G36" s="89"/>
      <c r="H36" s="89"/>
      <c r="I36" s="88">
        <v>0.95278099999999999</v>
      </c>
    </row>
    <row r="37" spans="1:17" s="84" customFormat="1" ht="17.25" customHeight="1" x14ac:dyDescent="0.2">
      <c r="A37" s="104" t="s">
        <v>65</v>
      </c>
      <c r="B37" s="103" t="s">
        <v>46</v>
      </c>
      <c r="C37" s="101" t="s">
        <v>45</v>
      </c>
      <c r="E37" s="104" t="s">
        <v>12</v>
      </c>
      <c r="I37" s="91">
        <v>5.1739999999999998E-3</v>
      </c>
      <c r="O37" s="104"/>
      <c r="P37" s="103"/>
      <c r="Q37" s="103"/>
    </row>
    <row r="38" spans="1:17" s="84" customFormat="1" ht="17.25" customHeight="1" x14ac:dyDescent="0.2">
      <c r="A38" s="99" t="s">
        <v>52</v>
      </c>
      <c r="B38" s="98" t="s">
        <v>44</v>
      </c>
      <c r="C38" s="98" t="s">
        <v>51</v>
      </c>
      <c r="E38" s="99" t="s">
        <v>13</v>
      </c>
      <c r="F38" s="89"/>
      <c r="G38" s="89"/>
      <c r="H38" s="89"/>
      <c r="I38" s="88">
        <v>0</v>
      </c>
      <c r="O38" s="104"/>
      <c r="P38" s="103"/>
      <c r="Q38" s="103"/>
    </row>
    <row r="39" spans="1:17" s="84" customFormat="1" ht="17.25" customHeight="1" thickBot="1" x14ac:dyDescent="0.25">
      <c r="A39" s="102" t="s">
        <v>64</v>
      </c>
      <c r="B39" s="101" t="s">
        <v>81</v>
      </c>
      <c r="C39" s="101" t="s">
        <v>45</v>
      </c>
      <c r="E39" s="100" t="s">
        <v>14</v>
      </c>
      <c r="F39" s="86"/>
      <c r="G39" s="86"/>
      <c r="H39" s="86"/>
      <c r="I39" s="85">
        <v>4.2043999999999998E-2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0.16311016862657399</v>
      </c>
      <c r="E44" s="90" t="s">
        <v>85</v>
      </c>
      <c r="F44" s="89"/>
      <c r="G44" s="89"/>
      <c r="H44" s="89"/>
      <c r="I44" s="88">
        <v>0.61808380944192076</v>
      </c>
    </row>
    <row r="45" spans="1:17" s="84" customFormat="1" ht="17.25" customHeight="1" x14ac:dyDescent="0.2">
      <c r="A45" s="92" t="s">
        <v>18</v>
      </c>
      <c r="C45" s="91">
        <v>6.0102448710982699E-2</v>
      </c>
      <c r="E45" s="92" t="s">
        <v>86</v>
      </c>
      <c r="I45" s="91">
        <v>6.5993117378853897E-2</v>
      </c>
    </row>
    <row r="46" spans="1:17" s="84" customFormat="1" ht="17.25" customHeight="1" x14ac:dyDescent="0.2">
      <c r="A46" s="90" t="s">
        <v>82</v>
      </c>
      <c r="B46" s="89"/>
      <c r="C46" s="88">
        <v>0.29974255968149432</v>
      </c>
      <c r="E46" s="90" t="s">
        <v>87</v>
      </c>
      <c r="F46" s="89"/>
      <c r="G46" s="89"/>
      <c r="H46" s="89"/>
      <c r="I46" s="88">
        <v>0.1277463695394298</v>
      </c>
    </row>
    <row r="47" spans="1:17" s="84" customFormat="1" ht="17.25" customHeight="1" x14ac:dyDescent="0.2">
      <c r="A47" s="92" t="s">
        <v>19</v>
      </c>
      <c r="C47" s="91">
        <v>0.2451930402955203</v>
      </c>
      <c r="E47" s="92" t="s">
        <v>88</v>
      </c>
      <c r="I47" s="91">
        <v>9.99576370026658E-2</v>
      </c>
    </row>
    <row r="48" spans="1:17" s="84" customFormat="1" ht="17.25" customHeight="1" x14ac:dyDescent="0.2">
      <c r="A48" s="90" t="s">
        <v>20</v>
      </c>
      <c r="B48" s="89"/>
      <c r="C48" s="88">
        <v>0.141208731025602</v>
      </c>
      <c r="E48" s="90" t="s">
        <v>90</v>
      </c>
      <c r="F48" s="89"/>
      <c r="G48" s="89"/>
      <c r="H48" s="89"/>
      <c r="I48" s="88">
        <v>2.5742961487859269E-3</v>
      </c>
    </row>
    <row r="49" spans="1:9" s="84" customFormat="1" ht="17.25" customHeight="1" x14ac:dyDescent="0.2">
      <c r="A49" s="92" t="s">
        <v>12</v>
      </c>
      <c r="C49" s="91">
        <v>4.9982811713766596E-3</v>
      </c>
      <c r="E49" s="92" t="s">
        <v>89</v>
      </c>
      <c r="I49" s="91">
        <v>0</v>
      </c>
    </row>
    <row r="50" spans="1:9" s="84" customFormat="1" ht="17.25" customHeight="1" thickBot="1" x14ac:dyDescent="0.25">
      <c r="A50" s="90" t="s">
        <v>83</v>
      </c>
      <c r="B50" s="89"/>
      <c r="C50" s="88">
        <v>0</v>
      </c>
      <c r="E50" s="129" t="s">
        <v>14</v>
      </c>
      <c r="F50" s="129"/>
      <c r="G50" s="129"/>
      <c r="H50" s="129"/>
      <c r="I50" s="131">
        <v>8.5644770488412195E-2</v>
      </c>
    </row>
    <row r="51" spans="1:9" s="84" customFormat="1" ht="17.25" customHeight="1" thickBot="1" x14ac:dyDescent="0.25">
      <c r="A51" s="87" t="s">
        <v>14</v>
      </c>
      <c r="B51" s="86"/>
      <c r="C51" s="85">
        <v>8.5644770488412E-2</v>
      </c>
      <c r="E51" s="92"/>
      <c r="I51" s="91"/>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44196</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62"/>
  <sheetViews>
    <sheetView showGridLines="0" topLeftCell="A22"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44347</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23110889301.34</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'[397]SVW Net Blended Yield'!$F$18</f>
        <v>1.9185731246391901E-2</v>
      </c>
      <c r="I16" s="114"/>
    </row>
    <row r="17" spans="1:11" s="92" customFormat="1" ht="17.25" customHeight="1" x14ac:dyDescent="0.2">
      <c r="A17" s="116" t="s">
        <v>22</v>
      </c>
      <c r="B17" s="116"/>
      <c r="C17" s="90"/>
      <c r="D17" s="90"/>
      <c r="E17" s="90"/>
      <c r="F17" s="90"/>
      <c r="G17" s="115">
        <f>'[398]SVC Net Blended Yield'!$F$19</f>
        <v>1.71464938970519E-2</v>
      </c>
      <c r="I17" s="114"/>
    </row>
    <row r="18" spans="1:11" s="92" customFormat="1" ht="17.25" customHeight="1" x14ac:dyDescent="0.2">
      <c r="A18" s="118" t="s">
        <v>25</v>
      </c>
      <c r="B18" s="118"/>
      <c r="G18" s="117">
        <f>'[399]SVE Net Blended Yield'!$F$19</f>
        <v>1.76454032193675E-2</v>
      </c>
      <c r="I18" s="114"/>
      <c r="K18" s="114"/>
    </row>
    <row r="19" spans="1:11" s="92" customFormat="1" ht="17.25" customHeight="1" x14ac:dyDescent="0.2">
      <c r="A19" s="116" t="s">
        <v>26</v>
      </c>
      <c r="B19" s="116"/>
      <c r="C19" s="90"/>
      <c r="D19" s="90"/>
      <c r="E19" s="90"/>
      <c r="F19" s="90"/>
      <c r="G19" s="115">
        <f>'[400]SVF Net Blended Yield'!$F$19</f>
        <v>1.50488301265324E-2</v>
      </c>
      <c r="I19" s="114"/>
    </row>
    <row r="20" spans="1:11" s="92" customFormat="1" ht="17.25" customHeight="1" x14ac:dyDescent="0.2">
      <c r="A20" s="118" t="s">
        <v>27</v>
      </c>
      <c r="B20" s="118"/>
      <c r="G20" s="117">
        <f>'[401]SVJ Net Blended Yield'!$F$19</f>
        <v>1.2107697725544E-2</v>
      </c>
      <c r="I20" s="114"/>
    </row>
    <row r="21" spans="1:11" s="92" customFormat="1" ht="17.25" customHeight="1" x14ac:dyDescent="0.2">
      <c r="A21" s="116" t="s">
        <v>34</v>
      </c>
      <c r="B21" s="116"/>
      <c r="C21" s="90"/>
      <c r="D21" s="90"/>
      <c r="E21" s="90"/>
      <c r="F21" s="90"/>
      <c r="G21" s="115">
        <f>'[402]SVK Net Blended Yield'!$F$19</f>
        <v>1.4089507768164001E-2</v>
      </c>
      <c r="I21" s="114"/>
    </row>
    <row r="22" spans="1:11" s="92" customFormat="1" ht="17.25" customHeight="1" x14ac:dyDescent="0.2">
      <c r="A22" s="118" t="s">
        <v>33</v>
      </c>
      <c r="B22" s="118"/>
      <c r="G22" s="117">
        <f>'[403]SVL Net Blended Yield'!$F$19</f>
        <v>1.20322859148865E-2</v>
      </c>
      <c r="I22" s="114"/>
    </row>
    <row r="23" spans="1:11" s="92" customFormat="1" ht="17.25" customHeight="1" x14ac:dyDescent="0.2">
      <c r="A23" s="116" t="s">
        <v>28</v>
      </c>
      <c r="B23" s="116"/>
      <c r="C23" s="90"/>
      <c r="D23" s="90"/>
      <c r="E23" s="90"/>
      <c r="F23" s="90"/>
      <c r="G23" s="115">
        <f>'[404]SVM Net Blended Yield'!$F$19</f>
        <v>1.46423855031469E-2</v>
      </c>
      <c r="I23" s="114"/>
      <c r="K23" s="114"/>
    </row>
    <row r="24" spans="1:11" s="92" customFormat="1" ht="17.25" customHeight="1" x14ac:dyDescent="0.2">
      <c r="A24" s="118" t="s">
        <v>29</v>
      </c>
      <c r="B24" s="118"/>
      <c r="G24" s="117">
        <f>'[405]SVN Net Blended Yield'!$F$19</f>
        <v>9.4908122538334694E-3</v>
      </c>
      <c r="I24" s="114"/>
    </row>
    <row r="25" spans="1:11" s="92" customFormat="1" ht="17.25" customHeight="1" x14ac:dyDescent="0.2">
      <c r="A25" s="116" t="s">
        <v>35</v>
      </c>
      <c r="B25" s="116"/>
      <c r="C25" s="90"/>
      <c r="D25" s="90"/>
      <c r="E25" s="90"/>
      <c r="F25" s="90"/>
      <c r="G25" s="115">
        <f>'[406]SVO Net Blended Yield'!$F$19</f>
        <v>1.5457288361290801E-2</v>
      </c>
      <c r="I25" s="114"/>
    </row>
    <row r="26" spans="1:11" s="92" customFormat="1" ht="17.25" customHeight="1" x14ac:dyDescent="0.2">
      <c r="A26" s="118" t="s">
        <v>31</v>
      </c>
      <c r="B26" s="118"/>
      <c r="G26" s="117">
        <f>'[407]SVQ Net Blended Yield'!$F$19</f>
        <v>1.7644233147083799E-2</v>
      </c>
      <c r="I26" s="114"/>
    </row>
    <row r="27" spans="1:11" s="92" customFormat="1" ht="17.25" customHeight="1" x14ac:dyDescent="0.2">
      <c r="A27" s="116" t="s">
        <v>32</v>
      </c>
      <c r="B27" s="116"/>
      <c r="C27" s="90"/>
      <c r="D27" s="90"/>
      <c r="E27" s="90"/>
      <c r="F27" s="90"/>
      <c r="G27" s="115">
        <f>'[408]SVU Net Blended Yield'!$F$19</f>
        <v>1.5605646697398E-2</v>
      </c>
      <c r="I27" s="114"/>
    </row>
    <row r="28" spans="1:11" s="92" customFormat="1" ht="17.25" customHeight="1" x14ac:dyDescent="0.2">
      <c r="A28" s="111" t="s">
        <v>54</v>
      </c>
      <c r="B28" s="111"/>
      <c r="C28" s="111"/>
      <c r="D28" s="111"/>
      <c r="E28" s="111"/>
      <c r="F28" s="111"/>
      <c r="G28" s="113">
        <v>2.79</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2935</v>
      </c>
      <c r="I30" s="114"/>
    </row>
    <row r="31" spans="1:11" s="92" customFormat="1" ht="17.25" customHeight="1" x14ac:dyDescent="0.2">
      <c r="A31" s="111" t="s">
        <v>4</v>
      </c>
      <c r="B31" s="111"/>
      <c r="C31" s="111"/>
      <c r="D31" s="111"/>
      <c r="E31" s="111"/>
      <c r="F31" s="111"/>
      <c r="G31" s="128">
        <v>1.0364</v>
      </c>
      <c r="I31" s="114"/>
    </row>
    <row r="32" spans="1:11" s="92" customFormat="1" ht="17.25" customHeight="1" thickBot="1" x14ac:dyDescent="0.25">
      <c r="A32" s="110" t="s">
        <v>24</v>
      </c>
      <c r="B32" s="110"/>
      <c r="C32" s="110"/>
      <c r="D32" s="110"/>
      <c r="E32" s="110"/>
      <c r="F32" s="110"/>
      <c r="G32" s="109">
        <v>0.59609999999999996</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E36" s="99" t="s">
        <v>11</v>
      </c>
      <c r="F36" s="89"/>
      <c r="G36" s="89"/>
      <c r="H36" s="89"/>
      <c r="I36" s="88">
        <v>0.94906100000000004</v>
      </c>
    </row>
    <row r="37" spans="1:17" s="84" customFormat="1" ht="17.25" customHeight="1" x14ac:dyDescent="0.2">
      <c r="A37" s="104" t="s">
        <v>65</v>
      </c>
      <c r="B37" s="103" t="s">
        <v>46</v>
      </c>
      <c r="C37" s="101" t="s">
        <v>45</v>
      </c>
      <c r="E37" s="104" t="s">
        <v>12</v>
      </c>
      <c r="I37" s="91">
        <v>5.097E-3</v>
      </c>
      <c r="O37" s="104"/>
      <c r="P37" s="103"/>
      <c r="Q37" s="103"/>
    </row>
    <row r="38" spans="1:17" s="84" customFormat="1" ht="17.25" customHeight="1" x14ac:dyDescent="0.2">
      <c r="A38" s="99" t="s">
        <v>52</v>
      </c>
      <c r="B38" s="98" t="s">
        <v>44</v>
      </c>
      <c r="C38" s="98" t="s">
        <v>51</v>
      </c>
      <c r="E38" s="99" t="s">
        <v>13</v>
      </c>
      <c r="F38" s="89"/>
      <c r="G38" s="89"/>
      <c r="H38" s="89"/>
      <c r="I38" s="88">
        <v>0</v>
      </c>
      <c r="O38" s="104"/>
      <c r="P38" s="103"/>
      <c r="Q38" s="103"/>
    </row>
    <row r="39" spans="1:17" s="84" customFormat="1" ht="17.25" customHeight="1" thickBot="1" x14ac:dyDescent="0.25">
      <c r="A39" s="102" t="s">
        <v>64</v>
      </c>
      <c r="B39" s="101" t="s">
        <v>81</v>
      </c>
      <c r="C39" s="101" t="s">
        <v>45</v>
      </c>
      <c r="E39" s="100" t="s">
        <v>14</v>
      </c>
      <c r="F39" s="86"/>
      <c r="G39" s="86"/>
      <c r="H39" s="86"/>
      <c r="I39" s="85">
        <v>4.5841E-2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0.15444913538194499</v>
      </c>
      <c r="E44" s="90" t="s">
        <v>85</v>
      </c>
      <c r="F44" s="89"/>
      <c r="G44" s="89"/>
      <c r="H44" s="89"/>
      <c r="I44" s="88">
        <v>0.62120010611383092</v>
      </c>
    </row>
    <row r="45" spans="1:17" s="84" customFormat="1" ht="17.25" customHeight="1" x14ac:dyDescent="0.2">
      <c r="A45" s="92" t="s">
        <v>18</v>
      </c>
      <c r="C45" s="91">
        <v>5.9774928523485198E-2</v>
      </c>
      <c r="E45" s="92" t="s">
        <v>86</v>
      </c>
      <c r="I45" s="91">
        <v>6.7343347286335301E-2</v>
      </c>
    </row>
    <row r="46" spans="1:17" s="84" customFormat="1" ht="17.25" customHeight="1" x14ac:dyDescent="0.2">
      <c r="A46" s="90" t="s">
        <v>82</v>
      </c>
      <c r="B46" s="89"/>
      <c r="C46" s="88">
        <v>0.3049530574810303</v>
      </c>
      <c r="E46" s="90" t="s">
        <v>87</v>
      </c>
      <c r="F46" s="89"/>
      <c r="G46" s="89"/>
      <c r="H46" s="89"/>
      <c r="I46" s="88">
        <v>0.13104671960561079</v>
      </c>
    </row>
    <row r="47" spans="1:17" s="84" customFormat="1" ht="17.25" customHeight="1" x14ac:dyDescent="0.2">
      <c r="A47" s="92" t="s">
        <v>19</v>
      </c>
      <c r="C47" s="91">
        <v>0.2507110748959222</v>
      </c>
      <c r="E47" s="92" t="s">
        <v>88</v>
      </c>
      <c r="I47" s="91">
        <v>9.6954246938945624E-2</v>
      </c>
    </row>
    <row r="48" spans="1:17" s="84" customFormat="1" ht="17.25" customHeight="1" x14ac:dyDescent="0.2">
      <c r="A48" s="90" t="s">
        <v>20</v>
      </c>
      <c r="B48" s="89"/>
      <c r="C48" s="88">
        <v>0.146629098405195</v>
      </c>
      <c r="E48" s="90" t="s">
        <v>90</v>
      </c>
      <c r="F48" s="89"/>
      <c r="G48" s="89"/>
      <c r="H48" s="89"/>
      <c r="I48" s="88">
        <v>2.5212586092001723E-3</v>
      </c>
    </row>
    <row r="49" spans="1:9" s="84" customFormat="1" ht="17.25" customHeight="1" x14ac:dyDescent="0.2">
      <c r="A49" s="92" t="s">
        <v>12</v>
      </c>
      <c r="C49" s="91">
        <v>2.9130849407837398E-3</v>
      </c>
      <c r="E49" s="92" t="s">
        <v>89</v>
      </c>
      <c r="I49" s="91">
        <v>3.64701074386869E-4</v>
      </c>
    </row>
    <row r="50" spans="1:9" s="84" customFormat="1" ht="17.25" customHeight="1" thickBot="1" x14ac:dyDescent="0.25">
      <c r="A50" s="90" t="s">
        <v>83</v>
      </c>
      <c r="B50" s="89"/>
      <c r="C50" s="88">
        <v>0</v>
      </c>
      <c r="E50" s="129" t="s">
        <v>14</v>
      </c>
      <c r="F50" s="129"/>
      <c r="G50" s="129"/>
      <c r="H50" s="129"/>
      <c r="I50" s="131">
        <v>8.0569620371629305E-2</v>
      </c>
    </row>
    <row r="51" spans="1:9" s="84" customFormat="1" ht="17.25" customHeight="1" thickBot="1" x14ac:dyDescent="0.25">
      <c r="A51" s="87" t="s">
        <v>14</v>
      </c>
      <c r="B51" s="86"/>
      <c r="C51" s="85">
        <v>8.0569620371629694E-2</v>
      </c>
      <c r="E51" s="92"/>
      <c r="I51" s="91"/>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44196</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62"/>
  <sheetViews>
    <sheetView showGridLines="0" zoomScaleNormal="100" workbookViewId="0">
      <selection activeCell="H10" sqref="H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44316</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23365806141.450001</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v>2.0688000000000002E-2</v>
      </c>
      <c r="H16" s="114"/>
      <c r="I16" s="114"/>
    </row>
    <row r="17" spans="1:11" s="92" customFormat="1" ht="17.25" customHeight="1" x14ac:dyDescent="0.2">
      <c r="A17" s="116" t="s">
        <v>22</v>
      </c>
      <c r="B17" s="116"/>
      <c r="C17" s="90"/>
      <c r="D17" s="90"/>
      <c r="E17" s="90"/>
      <c r="F17" s="90"/>
      <c r="G17" s="115">
        <v>1.8648000000000001E-2</v>
      </c>
      <c r="H17" s="114"/>
      <c r="I17" s="114"/>
    </row>
    <row r="18" spans="1:11" s="92" customFormat="1" ht="17.25" customHeight="1" x14ac:dyDescent="0.2">
      <c r="A18" s="118" t="s">
        <v>25</v>
      </c>
      <c r="B18" s="118"/>
      <c r="G18" s="117">
        <v>1.9147000000000001E-2</v>
      </c>
      <c r="H18" s="114"/>
      <c r="I18" s="114"/>
      <c r="K18" s="114"/>
    </row>
    <row r="19" spans="1:11" s="92" customFormat="1" ht="17.25" customHeight="1" x14ac:dyDescent="0.2">
      <c r="A19" s="116" t="s">
        <v>26</v>
      </c>
      <c r="B19" s="116"/>
      <c r="C19" s="90"/>
      <c r="D19" s="90"/>
      <c r="E19" s="90"/>
      <c r="F19" s="90"/>
      <c r="G19" s="115">
        <v>1.6552000000000001E-2</v>
      </c>
      <c r="H19" s="114"/>
      <c r="I19" s="114"/>
    </row>
    <row r="20" spans="1:11" s="92" customFormat="1" ht="17.25" customHeight="1" x14ac:dyDescent="0.2">
      <c r="A20" s="118" t="s">
        <v>27</v>
      </c>
      <c r="B20" s="118"/>
      <c r="G20" s="117">
        <v>1.3610000000000001E-2</v>
      </c>
      <c r="H20" s="114"/>
      <c r="I20" s="114"/>
    </row>
    <row r="21" spans="1:11" s="92" customFormat="1" ht="17.25" customHeight="1" x14ac:dyDescent="0.2">
      <c r="A21" s="116" t="s">
        <v>34</v>
      </c>
      <c r="B21" s="116"/>
      <c r="C21" s="90"/>
      <c r="D21" s="90"/>
      <c r="E21" s="90"/>
      <c r="F21" s="90"/>
      <c r="G21" s="115">
        <v>1.5598000000000001E-2</v>
      </c>
      <c r="H21" s="114"/>
      <c r="I21" s="114"/>
    </row>
    <row r="22" spans="1:11" s="92" customFormat="1" ht="17.25" customHeight="1" x14ac:dyDescent="0.2">
      <c r="A22" s="118" t="s">
        <v>33</v>
      </c>
      <c r="B22" s="118"/>
      <c r="G22" s="117">
        <v>4.3533000000000002E-2</v>
      </c>
      <c r="H22" s="114"/>
      <c r="I22" s="114"/>
    </row>
    <row r="23" spans="1:11" s="92" customFormat="1" ht="17.25" customHeight="1" x14ac:dyDescent="0.2">
      <c r="A23" s="116" t="s">
        <v>28</v>
      </c>
      <c r="B23" s="116"/>
      <c r="C23" s="90"/>
      <c r="D23" s="90"/>
      <c r="E23" s="90"/>
      <c r="F23" s="90"/>
      <c r="G23" s="115">
        <v>1.6143999999999999E-2</v>
      </c>
      <c r="H23" s="114"/>
      <c r="I23" s="114"/>
      <c r="K23" s="114"/>
    </row>
    <row r="24" spans="1:11" s="92" customFormat="1" ht="17.25" customHeight="1" x14ac:dyDescent="0.2">
      <c r="A24" s="118" t="s">
        <v>29</v>
      </c>
      <c r="B24" s="118"/>
      <c r="G24" s="117">
        <v>1.0994E-2</v>
      </c>
      <c r="H24" s="114"/>
      <c r="I24" s="114"/>
    </row>
    <row r="25" spans="1:11" s="92" customFormat="1" ht="17.25" customHeight="1" x14ac:dyDescent="0.2">
      <c r="A25" s="116" t="s">
        <v>35</v>
      </c>
      <c r="B25" s="116"/>
      <c r="C25" s="90"/>
      <c r="D25" s="90"/>
      <c r="E25" s="90"/>
      <c r="F25" s="90"/>
      <c r="G25" s="115">
        <v>1.6961E-2</v>
      </c>
      <c r="H25" s="114"/>
      <c r="I25" s="114"/>
    </row>
    <row r="26" spans="1:11" s="92" customFormat="1" ht="17.25" customHeight="1" x14ac:dyDescent="0.2">
      <c r="A26" s="118" t="s">
        <v>31</v>
      </c>
      <c r="B26" s="118"/>
      <c r="G26" s="117">
        <v>1.9146E-2</v>
      </c>
      <c r="H26" s="114"/>
      <c r="I26" s="114"/>
    </row>
    <row r="27" spans="1:11" s="92" customFormat="1" ht="17.25" customHeight="1" x14ac:dyDescent="0.2">
      <c r="A27" s="116" t="s">
        <v>32</v>
      </c>
      <c r="B27" s="116"/>
      <c r="C27" s="90"/>
      <c r="D27" s="90"/>
      <c r="E27" s="90"/>
      <c r="F27" s="90"/>
      <c r="G27" s="115">
        <v>1.711E-2</v>
      </c>
      <c r="H27" s="114"/>
      <c r="I27" s="114"/>
    </row>
    <row r="28" spans="1:11" s="92" customFormat="1" ht="17.25" customHeight="1" x14ac:dyDescent="0.2">
      <c r="A28" s="111" t="s">
        <v>54</v>
      </c>
      <c r="B28" s="111"/>
      <c r="C28" s="111"/>
      <c r="D28" s="111"/>
      <c r="E28" s="111"/>
      <c r="F28" s="111"/>
      <c r="G28" s="113">
        <v>2.76</v>
      </c>
      <c r="H28" s="114"/>
      <c r="I28" s="114"/>
    </row>
    <row r="29" spans="1:11" s="92" customFormat="1" ht="17.25" customHeight="1" x14ac:dyDescent="0.2">
      <c r="A29" s="111" t="s">
        <v>42</v>
      </c>
      <c r="B29" s="111"/>
      <c r="C29" s="111"/>
      <c r="D29" s="111"/>
      <c r="E29" s="111"/>
      <c r="F29" s="111"/>
      <c r="G29" s="111">
        <v>9</v>
      </c>
      <c r="H29" s="114"/>
      <c r="I29" s="114"/>
    </row>
    <row r="30" spans="1:11" s="92" customFormat="1" ht="17.25" customHeight="1" x14ac:dyDescent="0.2">
      <c r="A30" s="111" t="s">
        <v>3</v>
      </c>
      <c r="B30" s="111"/>
      <c r="C30" s="111"/>
      <c r="D30" s="111"/>
      <c r="E30" s="111"/>
      <c r="F30" s="111"/>
      <c r="G30" s="112">
        <v>2958</v>
      </c>
      <c r="H30" s="114"/>
      <c r="I30" s="114"/>
    </row>
    <row r="31" spans="1:11" s="92" customFormat="1" ht="17.25" customHeight="1" x14ac:dyDescent="0.2">
      <c r="A31" s="111" t="s">
        <v>4</v>
      </c>
      <c r="B31" s="111"/>
      <c r="C31" s="111"/>
      <c r="D31" s="111"/>
      <c r="E31" s="111"/>
      <c r="F31" s="111"/>
      <c r="G31" s="128">
        <v>1.0353000000000001</v>
      </c>
      <c r="H31" s="114"/>
      <c r="I31" s="114"/>
    </row>
    <row r="32" spans="1:11" s="92" customFormat="1" ht="17.25" customHeight="1" thickBot="1" x14ac:dyDescent="0.25">
      <c r="A32" s="110" t="s">
        <v>24</v>
      </c>
      <c r="B32" s="110"/>
      <c r="C32" s="110"/>
      <c r="D32" s="110"/>
      <c r="E32" s="110"/>
      <c r="F32" s="110"/>
      <c r="G32" s="109">
        <v>0.59609999999999996</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0.95421299999999998</v>
      </c>
      <c r="J36" s="97"/>
    </row>
    <row r="37" spans="1:17" s="84" customFormat="1" ht="17.25" customHeight="1" x14ac:dyDescent="0.2">
      <c r="A37" s="104" t="s">
        <v>65</v>
      </c>
      <c r="B37" s="103" t="s">
        <v>46</v>
      </c>
      <c r="C37" s="101" t="s">
        <v>45</v>
      </c>
      <c r="D37" s="97"/>
      <c r="E37" s="104" t="s">
        <v>12</v>
      </c>
      <c r="I37" s="91">
        <v>4.0080000000000003E-3</v>
      </c>
      <c r="J37" s="97"/>
      <c r="O37" s="104"/>
      <c r="P37" s="103"/>
      <c r="Q37" s="103"/>
    </row>
    <row r="38" spans="1:17" s="84" customFormat="1" ht="17.25" customHeight="1" x14ac:dyDescent="0.2">
      <c r="A38" s="99" t="s">
        <v>52</v>
      </c>
      <c r="B38" s="98" t="s">
        <v>44</v>
      </c>
      <c r="C38" s="98" t="s">
        <v>51</v>
      </c>
      <c r="D38" s="97"/>
      <c r="E38" s="99" t="s">
        <v>13</v>
      </c>
      <c r="F38" s="89"/>
      <c r="G38" s="89"/>
      <c r="H38" s="89"/>
      <c r="I38" s="88">
        <v>0</v>
      </c>
      <c r="J38" s="97"/>
      <c r="O38" s="104"/>
      <c r="P38" s="103"/>
      <c r="Q38" s="103"/>
    </row>
    <row r="39" spans="1:17" s="84" customFormat="1" ht="17.25" customHeight="1" thickBot="1" x14ac:dyDescent="0.25">
      <c r="A39" s="102" t="s">
        <v>64</v>
      </c>
      <c r="B39" s="101" t="s">
        <v>81</v>
      </c>
      <c r="C39" s="101" t="s">
        <v>45</v>
      </c>
      <c r="D39" s="97"/>
      <c r="E39" s="100" t="s">
        <v>14</v>
      </c>
      <c r="F39" s="86"/>
      <c r="G39" s="86"/>
      <c r="H39" s="86"/>
      <c r="I39" s="85">
        <v>4.1778000000000003E-2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0.15126764917961399</v>
      </c>
      <c r="D44" s="97"/>
      <c r="E44" s="90" t="s">
        <v>85</v>
      </c>
      <c r="F44" s="89"/>
      <c r="G44" s="89"/>
      <c r="H44" s="89"/>
      <c r="I44" s="88">
        <v>0.62193743929631728</v>
      </c>
      <c r="J44" s="97"/>
    </row>
    <row r="45" spans="1:17" s="84" customFormat="1" ht="17.25" customHeight="1" x14ac:dyDescent="0.2">
      <c r="A45" s="92" t="s">
        <v>18</v>
      </c>
      <c r="C45" s="91">
        <v>5.9481701468931898E-2</v>
      </c>
      <c r="D45" s="97"/>
      <c r="E45" s="92" t="s">
        <v>86</v>
      </c>
      <c r="I45" s="91">
        <v>6.9232634033041002E-2</v>
      </c>
      <c r="J45" s="97"/>
    </row>
    <row r="46" spans="1:17" s="84" customFormat="1" ht="17.25" customHeight="1" x14ac:dyDescent="0.2">
      <c r="A46" s="90" t="s">
        <v>82</v>
      </c>
      <c r="B46" s="89"/>
      <c r="C46" s="88">
        <v>0.30621507130905129</v>
      </c>
      <c r="D46" s="97"/>
      <c r="E46" s="90" t="s">
        <v>87</v>
      </c>
      <c r="F46" s="89"/>
      <c r="G46" s="89"/>
      <c r="H46" s="89"/>
      <c r="I46" s="88">
        <v>0.13103997316226901</v>
      </c>
      <c r="J46" s="97"/>
    </row>
    <row r="47" spans="1:17" s="84" customFormat="1" ht="17.25" customHeight="1" x14ac:dyDescent="0.2">
      <c r="A47" s="92" t="s">
        <v>19</v>
      </c>
      <c r="C47" s="91">
        <v>0.25674328415390901</v>
      </c>
      <c r="D47" s="97"/>
      <c r="E47" s="92" t="s">
        <v>88</v>
      </c>
      <c r="I47" s="91">
        <v>9.7474676111469025E-2</v>
      </c>
      <c r="J47" s="97"/>
    </row>
    <row r="48" spans="1:17" s="84" customFormat="1" ht="17.25" customHeight="1" x14ac:dyDescent="0.2">
      <c r="A48" s="90" t="s">
        <v>20</v>
      </c>
      <c r="B48" s="89"/>
      <c r="C48" s="88">
        <v>0.145607847559479</v>
      </c>
      <c r="D48" s="97"/>
      <c r="E48" s="90" t="s">
        <v>90</v>
      </c>
      <c r="F48" s="89"/>
      <c r="G48" s="89"/>
      <c r="H48" s="89"/>
      <c r="I48" s="88">
        <v>2.5098434325648501E-3</v>
      </c>
      <c r="J48" s="97"/>
    </row>
    <row r="49" spans="1:10" s="84" customFormat="1" ht="17.25" customHeight="1" x14ac:dyDescent="0.2">
      <c r="A49" s="92" t="s">
        <v>12</v>
      </c>
      <c r="C49" s="91">
        <v>2.8790123646399799E-3</v>
      </c>
      <c r="D49" s="97"/>
      <c r="E49" s="92" t="s">
        <v>89</v>
      </c>
      <c r="I49" s="91">
        <v>0</v>
      </c>
      <c r="J49" s="97"/>
    </row>
    <row r="50" spans="1:10" s="84" customFormat="1" ht="17.25" customHeight="1" thickBot="1" x14ac:dyDescent="0.25">
      <c r="A50" s="90" t="s">
        <v>83</v>
      </c>
      <c r="B50" s="89"/>
      <c r="C50" s="88">
        <v>0</v>
      </c>
      <c r="D50" s="97"/>
      <c r="E50" s="129" t="s">
        <v>14</v>
      </c>
      <c r="F50" s="129"/>
      <c r="G50" s="129"/>
      <c r="H50" s="129"/>
      <c r="I50" s="131">
        <v>7.7805433964376405E-2</v>
      </c>
      <c r="J50" s="97"/>
    </row>
    <row r="51" spans="1:10" s="84" customFormat="1" ht="17.25" customHeight="1" thickBot="1" x14ac:dyDescent="0.25">
      <c r="A51" s="87" t="s">
        <v>14</v>
      </c>
      <c r="B51" s="86"/>
      <c r="C51" s="85">
        <v>7.78054339643766E-2</v>
      </c>
      <c r="D51" s="97"/>
      <c r="E51" s="92"/>
      <c r="I51" s="91"/>
    </row>
    <row r="52" spans="1:10" s="82" customFormat="1" ht="12" x14ac:dyDescent="0.2">
      <c r="A52" s="83"/>
      <c r="B52" s="83"/>
      <c r="C52" s="83"/>
      <c r="D52" s="83"/>
      <c r="E52" s="83"/>
      <c r="F52" s="83"/>
      <c r="G52" s="83"/>
      <c r="H52" s="83"/>
      <c r="I52" s="83"/>
    </row>
    <row r="53" spans="1:10" s="81" customFormat="1" ht="146.25" customHeight="1" x14ac:dyDescent="0.2">
      <c r="A53" s="143" t="s">
        <v>76</v>
      </c>
      <c r="B53" s="143"/>
      <c r="C53" s="143"/>
      <c r="D53" s="143"/>
      <c r="E53" s="143"/>
      <c r="F53" s="143"/>
      <c r="G53" s="143"/>
      <c r="H53" s="143"/>
      <c r="I53" s="143"/>
    </row>
    <row r="54" spans="1:10" s="74" customFormat="1" ht="12.75" customHeight="1" x14ac:dyDescent="0.2">
      <c r="A54" s="74" t="s">
        <v>77</v>
      </c>
      <c r="B54" s="80">
        <v>44196</v>
      </c>
    </row>
    <row r="55" spans="1:10" s="74" customFormat="1" ht="12.75" customHeight="1" x14ac:dyDescent="0.2">
      <c r="A55" s="74" t="s">
        <v>78</v>
      </c>
    </row>
    <row r="56" spans="1:10" s="74" customFormat="1" ht="11.25" x14ac:dyDescent="0.2"/>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Q62"/>
  <sheetViews>
    <sheetView showGridLines="0" zoomScaleNormal="100" workbookViewId="0">
      <selection activeCell="F44" sqref="F44"/>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44286</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32">
        <v>24053240820.59</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v>2.1170999999999999E-2</v>
      </c>
      <c r="H16" s="114"/>
      <c r="I16" s="114"/>
    </row>
    <row r="17" spans="1:11" s="92" customFormat="1" ht="17.25" customHeight="1" x14ac:dyDescent="0.2">
      <c r="A17" s="116" t="s">
        <v>22</v>
      </c>
      <c r="B17" s="116"/>
      <c r="C17" s="90"/>
      <c r="D17" s="90"/>
      <c r="E17" s="90"/>
      <c r="F17" s="90"/>
      <c r="G17" s="115">
        <v>1.9132E-2</v>
      </c>
      <c r="H17" s="114"/>
      <c r="I17" s="114"/>
    </row>
    <row r="18" spans="1:11" s="92" customFormat="1" ht="17.25" customHeight="1" x14ac:dyDescent="0.2">
      <c r="A18" s="118" t="s">
        <v>25</v>
      </c>
      <c r="B18" s="118"/>
      <c r="G18" s="117">
        <v>1.9630999999999999E-2</v>
      </c>
      <c r="H18" s="114"/>
      <c r="I18" s="114"/>
      <c r="K18" s="114"/>
    </row>
    <row r="19" spans="1:11" s="92" customFormat="1" ht="17.25" customHeight="1" x14ac:dyDescent="0.2">
      <c r="A19" s="116" t="s">
        <v>26</v>
      </c>
      <c r="B19" s="116"/>
      <c r="C19" s="90"/>
      <c r="D19" s="90"/>
      <c r="E19" s="90"/>
      <c r="F19" s="90"/>
      <c r="G19" s="115">
        <v>1.7038000000000001E-2</v>
      </c>
      <c r="H19" s="114"/>
      <c r="I19" s="114"/>
    </row>
    <row r="20" spans="1:11" s="92" customFormat="1" ht="17.25" customHeight="1" x14ac:dyDescent="0.2">
      <c r="A20" s="118" t="s">
        <v>27</v>
      </c>
      <c r="B20" s="118"/>
      <c r="G20" s="117">
        <v>1.4093E-2</v>
      </c>
      <c r="H20" s="114"/>
      <c r="I20" s="114"/>
    </row>
    <row r="21" spans="1:11" s="92" customFormat="1" ht="17.25" customHeight="1" x14ac:dyDescent="0.2">
      <c r="A21" s="116" t="s">
        <v>34</v>
      </c>
      <c r="B21" s="116"/>
      <c r="C21" s="90"/>
      <c r="D21" s="90"/>
      <c r="E21" s="90"/>
      <c r="F21" s="90"/>
      <c r="G21" s="115">
        <v>1.6081999999999999E-2</v>
      </c>
      <c r="H21" s="114"/>
      <c r="I21" s="114"/>
    </row>
    <row r="22" spans="1:11" s="92" customFormat="1" ht="17.25" customHeight="1" x14ac:dyDescent="0.2">
      <c r="A22" s="118" t="s">
        <v>33</v>
      </c>
      <c r="B22" s="118"/>
      <c r="G22" s="117">
        <v>1.4024E-2</v>
      </c>
      <c r="H22" s="114"/>
      <c r="I22" s="114"/>
    </row>
    <row r="23" spans="1:11" s="92" customFormat="1" ht="17.25" customHeight="1" x14ac:dyDescent="0.2">
      <c r="A23" s="116" t="s">
        <v>28</v>
      </c>
      <c r="B23" s="116"/>
      <c r="C23" s="90"/>
      <c r="D23" s="90"/>
      <c r="E23" s="90"/>
      <c r="F23" s="90"/>
      <c r="G23" s="115">
        <v>1.6628E-2</v>
      </c>
      <c r="H23" s="114"/>
      <c r="I23" s="114"/>
      <c r="K23" s="114"/>
    </row>
    <row r="24" spans="1:11" s="92" customFormat="1" ht="17.25" customHeight="1" x14ac:dyDescent="0.2">
      <c r="A24" s="118" t="s">
        <v>29</v>
      </c>
      <c r="B24" s="118"/>
      <c r="G24" s="117">
        <v>1.1483999999999999E-2</v>
      </c>
      <c r="H24" s="114"/>
      <c r="I24" s="114"/>
    </row>
    <row r="25" spans="1:11" s="92" customFormat="1" ht="17.25" customHeight="1" x14ac:dyDescent="0.2">
      <c r="A25" s="116" t="s">
        <v>35</v>
      </c>
      <c r="B25" s="116"/>
      <c r="C25" s="90"/>
      <c r="D25" s="90"/>
      <c r="E25" s="90"/>
      <c r="F25" s="90"/>
      <c r="G25" s="115">
        <v>1.7447000000000001E-2</v>
      </c>
      <c r="H25" s="114"/>
      <c r="I25" s="114"/>
    </row>
    <row r="26" spans="1:11" s="92" customFormat="1" ht="17.25" customHeight="1" x14ac:dyDescent="0.2">
      <c r="A26" s="118" t="s">
        <v>31</v>
      </c>
      <c r="B26" s="118"/>
      <c r="G26" s="117">
        <v>1.9630000000000002E-2</v>
      </c>
      <c r="H26" s="114"/>
      <c r="I26" s="114"/>
    </row>
    <row r="27" spans="1:11" s="92" customFormat="1" ht="17.25" customHeight="1" x14ac:dyDescent="0.2">
      <c r="A27" s="116" t="s">
        <v>32</v>
      </c>
      <c r="B27" s="116"/>
      <c r="C27" s="90"/>
      <c r="D27" s="90"/>
      <c r="E27" s="90"/>
      <c r="F27" s="90"/>
      <c r="G27" s="115">
        <v>1.7593000000000001E-2</v>
      </c>
      <c r="H27" s="114"/>
      <c r="I27" s="114"/>
    </row>
    <row r="28" spans="1:11" s="92" customFormat="1" ht="17.25" customHeight="1" x14ac:dyDescent="0.2">
      <c r="A28" s="111" t="s">
        <v>54</v>
      </c>
      <c r="B28" s="111"/>
      <c r="C28" s="111"/>
      <c r="D28" s="111"/>
      <c r="E28" s="111"/>
      <c r="F28" s="111"/>
      <c r="G28" s="113">
        <v>2.77</v>
      </c>
      <c r="H28" s="114"/>
      <c r="I28" s="114"/>
    </row>
    <row r="29" spans="1:11" s="92" customFormat="1" ht="17.25" customHeight="1" x14ac:dyDescent="0.2">
      <c r="A29" s="111" t="s">
        <v>42</v>
      </c>
      <c r="B29" s="111"/>
      <c r="C29" s="111"/>
      <c r="D29" s="111"/>
      <c r="E29" s="111"/>
      <c r="F29" s="111"/>
      <c r="G29" s="111">
        <v>9</v>
      </c>
      <c r="H29" s="114"/>
      <c r="I29" s="114"/>
    </row>
    <row r="30" spans="1:11" s="92" customFormat="1" ht="17.25" customHeight="1" x14ac:dyDescent="0.2">
      <c r="A30" s="111" t="s">
        <v>3</v>
      </c>
      <c r="B30" s="111"/>
      <c r="C30" s="111"/>
      <c r="D30" s="111"/>
      <c r="E30" s="111"/>
      <c r="F30" s="111"/>
      <c r="G30" s="112">
        <v>3006</v>
      </c>
      <c r="H30" s="114"/>
      <c r="I30" s="114"/>
    </row>
    <row r="31" spans="1:11" s="92" customFormat="1" ht="17.25" customHeight="1" x14ac:dyDescent="0.2">
      <c r="A31" s="111" t="s">
        <v>4</v>
      </c>
      <c r="B31" s="111"/>
      <c r="C31" s="111"/>
      <c r="D31" s="111"/>
      <c r="E31" s="111"/>
      <c r="F31" s="111"/>
      <c r="G31" s="128">
        <v>1.0322</v>
      </c>
      <c r="H31" s="114"/>
      <c r="I31" s="114"/>
    </row>
    <row r="32" spans="1:11" s="92" customFormat="1" ht="17.25" customHeight="1" thickBot="1" x14ac:dyDescent="0.25">
      <c r="A32" s="110" t="s">
        <v>24</v>
      </c>
      <c r="B32" s="110"/>
      <c r="C32" s="110"/>
      <c r="D32" s="110"/>
      <c r="E32" s="110"/>
      <c r="F32" s="110"/>
      <c r="G32" s="109">
        <v>0.59609999999999996</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0.95000799999999996</v>
      </c>
      <c r="J36" s="97"/>
    </row>
    <row r="37" spans="1:17" s="84" customFormat="1" ht="17.25" customHeight="1" x14ac:dyDescent="0.2">
      <c r="A37" s="104" t="s">
        <v>65</v>
      </c>
      <c r="B37" s="103" t="s">
        <v>46</v>
      </c>
      <c r="C37" s="101" t="s">
        <v>45</v>
      </c>
      <c r="D37" s="97"/>
      <c r="E37" s="104" t="s">
        <v>12</v>
      </c>
      <c r="I37" s="91">
        <v>2.8890000000000001E-3</v>
      </c>
      <c r="J37" s="97"/>
      <c r="O37" s="104"/>
      <c r="P37" s="103"/>
      <c r="Q37" s="103"/>
    </row>
    <row r="38" spans="1:17" s="84" customFormat="1" ht="17.25" customHeight="1" x14ac:dyDescent="0.2">
      <c r="A38" s="99" t="s">
        <v>52</v>
      </c>
      <c r="B38" s="98" t="s">
        <v>44</v>
      </c>
      <c r="C38" s="98" t="s">
        <v>51</v>
      </c>
      <c r="D38" s="97"/>
      <c r="E38" s="99" t="s">
        <v>13</v>
      </c>
      <c r="F38" s="89"/>
      <c r="G38" s="89"/>
      <c r="H38" s="89"/>
      <c r="I38" s="88">
        <v>0</v>
      </c>
      <c r="J38" s="97"/>
      <c r="O38" s="104"/>
      <c r="P38" s="103"/>
      <c r="Q38" s="103"/>
    </row>
    <row r="39" spans="1:17" s="84" customFormat="1" ht="17.25" customHeight="1" thickBot="1" x14ac:dyDescent="0.25">
      <c r="A39" s="102" t="s">
        <v>64</v>
      </c>
      <c r="B39" s="101" t="s">
        <v>81</v>
      </c>
      <c r="C39" s="101" t="s">
        <v>45</v>
      </c>
      <c r="D39" s="97"/>
      <c r="E39" s="100" t="s">
        <v>14</v>
      </c>
      <c r="F39" s="86"/>
      <c r="G39" s="86"/>
      <c r="H39" s="86"/>
      <c r="I39" s="85">
        <v>4.7100999999999997E-2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0.13650631735946001</v>
      </c>
      <c r="D44" s="97"/>
      <c r="E44" s="90" t="s">
        <v>85</v>
      </c>
      <c r="F44" s="89"/>
      <c r="G44" s="89"/>
      <c r="H44" s="89"/>
      <c r="I44" s="88">
        <v>0.60912667559796496</v>
      </c>
      <c r="J44" s="97"/>
    </row>
    <row r="45" spans="1:17" s="84" customFormat="1" ht="17.25" customHeight="1" x14ac:dyDescent="0.2">
      <c r="A45" s="92" t="s">
        <v>18</v>
      </c>
      <c r="C45" s="91">
        <v>5.8222159392386903E-2</v>
      </c>
      <c r="D45" s="97"/>
      <c r="E45" s="92" t="s">
        <v>86</v>
      </c>
      <c r="I45" s="91">
        <v>6.61077886363787E-2</v>
      </c>
      <c r="J45" s="97"/>
    </row>
    <row r="46" spans="1:17" s="84" customFormat="1" ht="17.25" customHeight="1" x14ac:dyDescent="0.2">
      <c r="A46" s="90" t="s">
        <v>82</v>
      </c>
      <c r="B46" s="89"/>
      <c r="C46" s="88">
        <v>0.31185634558147668</v>
      </c>
      <c r="D46" s="97"/>
      <c r="E46" s="90" t="s">
        <v>87</v>
      </c>
      <c r="F46" s="89"/>
      <c r="G46" s="89"/>
      <c r="H46" s="89"/>
      <c r="I46" s="88">
        <v>0.139127627820294</v>
      </c>
      <c r="J46" s="97"/>
    </row>
    <row r="47" spans="1:17" s="84" customFormat="1" ht="17.25" customHeight="1" x14ac:dyDescent="0.2">
      <c r="A47" s="92" t="s">
        <v>19</v>
      </c>
      <c r="C47" s="91">
        <v>0.26198771264378717</v>
      </c>
      <c r="D47" s="97"/>
      <c r="E47" s="92" t="s">
        <v>88</v>
      </c>
      <c r="I47" s="91">
        <v>9.4531789665441596E-2</v>
      </c>
      <c r="J47" s="97"/>
    </row>
    <row r="48" spans="1:17" s="84" customFormat="1" ht="17.25" customHeight="1" x14ac:dyDescent="0.2">
      <c r="A48" s="90" t="s">
        <v>20</v>
      </c>
      <c r="B48" s="89"/>
      <c r="C48" s="88">
        <v>0.14061309251311699</v>
      </c>
      <c r="D48" s="97"/>
      <c r="E48" s="90" t="s">
        <v>90</v>
      </c>
      <c r="F48" s="89"/>
      <c r="G48" s="89"/>
      <c r="H48" s="89"/>
      <c r="I48" s="88">
        <v>3.0909950627534201E-3</v>
      </c>
      <c r="J48" s="97"/>
    </row>
    <row r="49" spans="1:10" s="84" customFormat="1" ht="17.25" customHeight="1" x14ac:dyDescent="0.2">
      <c r="A49" s="92" t="s">
        <v>12</v>
      </c>
      <c r="C49" s="91">
        <v>2.7992492926416099E-3</v>
      </c>
      <c r="D49" s="97"/>
      <c r="E49" s="92" t="s">
        <v>89</v>
      </c>
      <c r="I49" s="91">
        <v>0</v>
      </c>
      <c r="J49" s="97"/>
    </row>
    <row r="50" spans="1:10" s="84" customFormat="1" ht="17.25" customHeight="1" thickBot="1" x14ac:dyDescent="0.25">
      <c r="A50" s="90" t="s">
        <v>83</v>
      </c>
      <c r="B50" s="89"/>
      <c r="C50" s="88">
        <v>0</v>
      </c>
      <c r="D50" s="97"/>
      <c r="E50" s="129" t="s">
        <v>14</v>
      </c>
      <c r="F50" s="129"/>
      <c r="G50" s="129"/>
      <c r="H50" s="129"/>
      <c r="I50" s="131">
        <v>8.8015123217106306E-2</v>
      </c>
      <c r="J50" s="97"/>
    </row>
    <row r="51" spans="1:10" s="84" customFormat="1" ht="17.25" customHeight="1" thickBot="1" x14ac:dyDescent="0.25">
      <c r="A51" s="87" t="s">
        <v>14</v>
      </c>
      <c r="B51" s="86"/>
      <c r="C51" s="85">
        <v>8.8015123217106403E-2</v>
      </c>
      <c r="D51" s="97"/>
      <c r="E51" s="92"/>
      <c r="I51" s="91"/>
    </row>
    <row r="52" spans="1:10" s="82" customFormat="1" ht="12" x14ac:dyDescent="0.2">
      <c r="A52" s="83"/>
      <c r="B52" s="83"/>
      <c r="C52" s="83"/>
      <c r="D52" s="83"/>
      <c r="E52" s="83"/>
      <c r="F52" s="83"/>
      <c r="G52" s="83"/>
      <c r="H52" s="83"/>
      <c r="I52" s="83"/>
    </row>
    <row r="53" spans="1:10" s="81" customFormat="1" ht="146.25" customHeight="1" x14ac:dyDescent="0.2">
      <c r="A53" s="143" t="s">
        <v>76</v>
      </c>
      <c r="B53" s="143"/>
      <c r="C53" s="143"/>
      <c r="D53" s="143"/>
      <c r="E53" s="143"/>
      <c r="F53" s="143"/>
      <c r="G53" s="143"/>
      <c r="H53" s="143"/>
      <c r="I53" s="143"/>
    </row>
    <row r="54" spans="1:10" s="74" customFormat="1" ht="12.75" customHeight="1" x14ac:dyDescent="0.2">
      <c r="A54" s="74" t="s">
        <v>77</v>
      </c>
      <c r="B54" s="80">
        <v>44196</v>
      </c>
    </row>
    <row r="55" spans="1:10" s="74" customFormat="1" ht="12.75" customHeight="1" x14ac:dyDescent="0.2">
      <c r="A55" s="74" t="s">
        <v>78</v>
      </c>
    </row>
    <row r="56" spans="1:10" s="74" customFormat="1" ht="11.25" x14ac:dyDescent="0.2"/>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Q62"/>
  <sheetViews>
    <sheetView showGridLines="0" zoomScaleNormal="100" workbookViewId="0">
      <selection activeCell="A9" sqref="A9"/>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44255</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24402836386.380001</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v>2.1111000000000001E-2</v>
      </c>
      <c r="H16" s="114"/>
      <c r="I16" s="114"/>
    </row>
    <row r="17" spans="1:11" s="92" customFormat="1" ht="17.25" customHeight="1" x14ac:dyDescent="0.2">
      <c r="A17" s="116" t="s">
        <v>22</v>
      </c>
      <c r="B17" s="116"/>
      <c r="C17" s="90"/>
      <c r="D17" s="90"/>
      <c r="E17" s="90"/>
      <c r="F17" s="90"/>
      <c r="G17" s="115">
        <v>1.9081999999999998E-2</v>
      </c>
      <c r="H17" s="114"/>
      <c r="I17" s="114"/>
    </row>
    <row r="18" spans="1:11" s="92" customFormat="1" ht="17.25" customHeight="1" x14ac:dyDescent="0.2">
      <c r="A18" s="118" t="s">
        <v>25</v>
      </c>
      <c r="B18" s="118"/>
      <c r="G18" s="117">
        <v>1.9581000000000001E-2</v>
      </c>
      <c r="H18" s="114"/>
      <c r="I18" s="114"/>
      <c r="K18" s="114"/>
    </row>
    <row r="19" spans="1:11" s="92" customFormat="1" ht="17.25" customHeight="1" x14ac:dyDescent="0.2">
      <c r="A19" s="116" t="s">
        <v>26</v>
      </c>
      <c r="B19" s="116"/>
      <c r="C19" s="90"/>
      <c r="D19" s="90"/>
      <c r="E19" s="90"/>
      <c r="F19" s="90"/>
      <c r="G19" s="115">
        <v>1.6979999999999999E-2</v>
      </c>
      <c r="H19" s="114"/>
      <c r="I19" s="114"/>
    </row>
    <row r="20" spans="1:11" s="92" customFormat="1" ht="17.25" customHeight="1" x14ac:dyDescent="0.2">
      <c r="A20" s="118" t="s">
        <v>27</v>
      </c>
      <c r="B20" s="118"/>
      <c r="G20" s="117">
        <v>1.4043999999999999E-2</v>
      </c>
      <c r="H20" s="114"/>
      <c r="I20" s="114"/>
    </row>
    <row r="21" spans="1:11" s="92" customFormat="1" ht="17.25" customHeight="1" x14ac:dyDescent="0.2">
      <c r="A21" s="116" t="s">
        <v>34</v>
      </c>
      <c r="B21" s="116"/>
      <c r="C21" s="90"/>
      <c r="D21" s="90"/>
      <c r="E21" s="90"/>
      <c r="F21" s="90"/>
      <c r="G21" s="115">
        <v>1.6032000000000001E-2</v>
      </c>
      <c r="H21" s="114"/>
      <c r="I21" s="114"/>
    </row>
    <row r="22" spans="1:11" s="92" customFormat="1" ht="17.25" customHeight="1" x14ac:dyDescent="0.2">
      <c r="A22" s="118" t="s">
        <v>33</v>
      </c>
      <c r="B22" s="118"/>
      <c r="G22" s="117">
        <v>1.3977E-2</v>
      </c>
      <c r="H22" s="114"/>
      <c r="I22" s="114"/>
    </row>
    <row r="23" spans="1:11" s="92" customFormat="1" ht="17.25" customHeight="1" x14ac:dyDescent="0.2">
      <c r="A23" s="116" t="s">
        <v>28</v>
      </c>
      <c r="B23" s="116"/>
      <c r="C23" s="90"/>
      <c r="D23" s="90"/>
      <c r="E23" s="90"/>
      <c r="F23" s="90"/>
      <c r="G23" s="115">
        <v>1.6577999999999999E-2</v>
      </c>
      <c r="H23" s="114"/>
      <c r="I23" s="114"/>
      <c r="K23" s="114"/>
    </row>
    <row r="24" spans="1:11" s="92" customFormat="1" ht="17.25" customHeight="1" x14ac:dyDescent="0.2">
      <c r="A24" s="118" t="s">
        <v>29</v>
      </c>
      <c r="B24" s="118"/>
      <c r="G24" s="117">
        <v>1.1440000000000001E-2</v>
      </c>
      <c r="H24" s="114"/>
      <c r="I24" s="114"/>
    </row>
    <row r="25" spans="1:11" s="92" customFormat="1" ht="17.25" customHeight="1" x14ac:dyDescent="0.2">
      <c r="A25" s="116" t="s">
        <v>35</v>
      </c>
      <c r="B25" s="116"/>
      <c r="C25" s="90"/>
      <c r="D25" s="90"/>
      <c r="E25" s="90"/>
      <c r="F25" s="90"/>
      <c r="G25" s="115">
        <v>1.7399999999999999E-2</v>
      </c>
      <c r="H25" s="114"/>
      <c r="I25" s="114"/>
    </row>
    <row r="26" spans="1:11" s="92" customFormat="1" ht="17.25" customHeight="1" x14ac:dyDescent="0.2">
      <c r="A26" s="118" t="s">
        <v>31</v>
      </c>
      <c r="B26" s="118"/>
      <c r="G26" s="117">
        <v>1.958E-2</v>
      </c>
      <c r="H26" s="114"/>
      <c r="I26" s="114"/>
    </row>
    <row r="27" spans="1:11" s="92" customFormat="1" ht="17.25" customHeight="1" x14ac:dyDescent="0.2">
      <c r="A27" s="116" t="s">
        <v>32</v>
      </c>
      <c r="B27" s="116"/>
      <c r="C27" s="90"/>
      <c r="D27" s="90"/>
      <c r="E27" s="90"/>
      <c r="F27" s="90"/>
      <c r="G27" s="115">
        <v>1.7545000000000002E-2</v>
      </c>
      <c r="H27" s="114"/>
      <c r="I27" s="114"/>
    </row>
    <row r="28" spans="1:11" s="92" customFormat="1" ht="17.25" customHeight="1" x14ac:dyDescent="0.2">
      <c r="A28" s="111" t="s">
        <v>54</v>
      </c>
      <c r="B28" s="111"/>
      <c r="C28" s="111"/>
      <c r="D28" s="111"/>
      <c r="E28" s="111"/>
      <c r="F28" s="111"/>
      <c r="G28" s="113">
        <v>2.74</v>
      </c>
      <c r="H28" s="114"/>
      <c r="I28" s="114"/>
    </row>
    <row r="29" spans="1:11" s="92" customFormat="1" ht="17.25" customHeight="1" x14ac:dyDescent="0.2">
      <c r="A29" s="111" t="s">
        <v>42</v>
      </c>
      <c r="B29" s="111"/>
      <c r="C29" s="111"/>
      <c r="D29" s="111"/>
      <c r="E29" s="111"/>
      <c r="F29" s="111"/>
      <c r="G29" s="111">
        <v>9</v>
      </c>
      <c r="H29" s="114"/>
      <c r="I29" s="114"/>
    </row>
    <row r="30" spans="1:11" s="92" customFormat="1" ht="17.25" customHeight="1" x14ac:dyDescent="0.2">
      <c r="A30" s="111" t="s">
        <v>3</v>
      </c>
      <c r="B30" s="111"/>
      <c r="C30" s="111"/>
      <c r="D30" s="111"/>
      <c r="E30" s="111"/>
      <c r="F30" s="111"/>
      <c r="G30" s="112">
        <v>3008</v>
      </c>
      <c r="H30" s="114"/>
      <c r="I30" s="114"/>
    </row>
    <row r="31" spans="1:11" s="92" customFormat="1" ht="17.25" customHeight="1" x14ac:dyDescent="0.2">
      <c r="A31" s="111" t="s">
        <v>4</v>
      </c>
      <c r="B31" s="111"/>
      <c r="C31" s="111"/>
      <c r="D31" s="111"/>
      <c r="E31" s="111"/>
      <c r="F31" s="111"/>
      <c r="G31" s="128">
        <v>1.036462</v>
      </c>
      <c r="H31" s="114"/>
      <c r="I31" s="114"/>
    </row>
    <row r="32" spans="1:11" s="92" customFormat="1" ht="17.25" customHeight="1" thickBot="1" x14ac:dyDescent="0.25">
      <c r="A32" s="110" t="s">
        <v>24</v>
      </c>
      <c r="B32" s="110"/>
      <c r="C32" s="110"/>
      <c r="D32" s="110"/>
      <c r="E32" s="110"/>
      <c r="F32" s="110"/>
      <c r="G32" s="109">
        <v>0.59609999999999996</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D36" s="97"/>
      <c r="E36" s="99" t="s">
        <v>11</v>
      </c>
      <c r="F36" s="89"/>
      <c r="G36" s="89"/>
      <c r="H36" s="89"/>
      <c r="I36" s="88">
        <v>0.946801</v>
      </c>
      <c r="J36" s="97"/>
    </row>
    <row r="37" spans="1:17" s="84" customFormat="1" ht="17.25" customHeight="1" x14ac:dyDescent="0.2">
      <c r="A37" s="104" t="s">
        <v>91</v>
      </c>
      <c r="B37" s="103" t="s">
        <v>49</v>
      </c>
      <c r="C37" s="101" t="s">
        <v>51</v>
      </c>
      <c r="D37" s="97"/>
      <c r="E37" s="104" t="s">
        <v>12</v>
      </c>
      <c r="I37" s="91">
        <v>2.8419999999999999E-3</v>
      </c>
      <c r="J37" s="97"/>
      <c r="O37" s="104"/>
      <c r="P37" s="103"/>
      <c r="Q37" s="103"/>
    </row>
    <row r="38" spans="1:17" s="84" customFormat="1" ht="17.25" customHeight="1" x14ac:dyDescent="0.2">
      <c r="A38" s="99" t="s">
        <v>52</v>
      </c>
      <c r="B38" s="98" t="s">
        <v>44</v>
      </c>
      <c r="C38" s="98" t="s">
        <v>51</v>
      </c>
      <c r="D38" s="97"/>
      <c r="E38" s="99" t="s">
        <v>13</v>
      </c>
      <c r="F38" s="89"/>
      <c r="G38" s="89"/>
      <c r="H38" s="89"/>
      <c r="I38" s="88">
        <v>0</v>
      </c>
      <c r="J38" s="97"/>
      <c r="O38" s="104"/>
      <c r="P38" s="103"/>
      <c r="Q38" s="103"/>
    </row>
    <row r="39" spans="1:17" s="84" customFormat="1" ht="17.25" customHeight="1" thickBot="1" x14ac:dyDescent="0.25">
      <c r="A39" s="102" t="s">
        <v>64</v>
      </c>
      <c r="B39" s="101" t="s">
        <v>81</v>
      </c>
      <c r="C39" s="101" t="s">
        <v>45</v>
      </c>
      <c r="D39" s="97"/>
      <c r="E39" s="100" t="s">
        <v>14</v>
      </c>
      <c r="F39" s="86"/>
      <c r="G39" s="86"/>
      <c r="H39" s="86"/>
      <c r="I39" s="85">
        <v>5.0354999999999997E-2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0.14234476325690901</v>
      </c>
      <c r="D44" s="97"/>
      <c r="E44" s="90" t="s">
        <v>85</v>
      </c>
      <c r="F44" s="89"/>
      <c r="G44" s="89"/>
      <c r="H44" s="89"/>
      <c r="I44" s="88">
        <v>0.62049686412902294</v>
      </c>
      <c r="J44" s="97"/>
    </row>
    <row r="45" spans="1:17" s="84" customFormat="1" ht="17.25" customHeight="1" x14ac:dyDescent="0.2">
      <c r="A45" s="92" t="s">
        <v>18</v>
      </c>
      <c r="C45" s="91">
        <v>5.8433179732060497E-2</v>
      </c>
      <c r="D45" s="97"/>
      <c r="E45" s="92" t="s">
        <v>86</v>
      </c>
      <c r="I45" s="91">
        <v>6.7317703929723999E-2</v>
      </c>
      <c r="J45" s="97"/>
    </row>
    <row r="46" spans="1:17" s="84" customFormat="1" ht="17.25" customHeight="1" x14ac:dyDescent="0.2">
      <c r="A46" s="90" t="s">
        <v>82</v>
      </c>
      <c r="B46" s="89"/>
      <c r="C46" s="88">
        <v>0.30675262279592952</v>
      </c>
      <c r="D46" s="97"/>
      <c r="E46" s="90" t="s">
        <v>87</v>
      </c>
      <c r="F46" s="89"/>
      <c r="G46" s="89"/>
      <c r="H46" s="89"/>
      <c r="I46" s="88">
        <v>0.13650013796803348</v>
      </c>
      <c r="J46" s="97"/>
    </row>
    <row r="47" spans="1:17" s="84" customFormat="1" ht="17.25" customHeight="1" x14ac:dyDescent="0.2">
      <c r="A47" s="92" t="s">
        <v>19</v>
      </c>
      <c r="C47" s="91">
        <v>0.2685039059327145</v>
      </c>
      <c r="D47" s="97"/>
      <c r="E47" s="92" t="s">
        <v>88</v>
      </c>
      <c r="I47" s="91">
        <v>8.9107589270658982E-2</v>
      </c>
      <c r="J47" s="97"/>
    </row>
    <row r="48" spans="1:17" s="84" customFormat="1" ht="17.25" customHeight="1" x14ac:dyDescent="0.2">
      <c r="A48" s="90" t="s">
        <v>20</v>
      </c>
      <c r="B48" s="89"/>
      <c r="C48" s="88">
        <v>0.13768291163697</v>
      </c>
      <c r="D48" s="97"/>
      <c r="E48" s="90" t="s">
        <v>90</v>
      </c>
      <c r="F48" s="89"/>
      <c r="G48" s="89"/>
      <c r="H48" s="89"/>
      <c r="I48" s="88">
        <v>3.0375888939591419E-3</v>
      </c>
      <c r="J48" s="97"/>
    </row>
    <row r="49" spans="1:10" s="84" customFormat="1" ht="17.25" customHeight="1" x14ac:dyDescent="0.2">
      <c r="A49" s="92" t="s">
        <v>12</v>
      </c>
      <c r="C49" s="91">
        <v>2.7425008367876701E-3</v>
      </c>
      <c r="D49" s="97"/>
      <c r="E49" s="92" t="s">
        <v>89</v>
      </c>
      <c r="I49" s="91">
        <v>0</v>
      </c>
      <c r="J49" s="97"/>
    </row>
    <row r="50" spans="1:10" s="84" customFormat="1" ht="17.25" customHeight="1" thickBot="1" x14ac:dyDescent="0.25">
      <c r="A50" s="90" t="s">
        <v>83</v>
      </c>
      <c r="B50" s="89"/>
      <c r="C50" s="88">
        <v>0</v>
      </c>
      <c r="D50" s="97"/>
      <c r="E50" s="129" t="s">
        <v>14</v>
      </c>
      <c r="F50" s="129"/>
      <c r="G50" s="129"/>
      <c r="H50" s="129"/>
      <c r="I50" s="131">
        <v>8.3540115808644594E-2</v>
      </c>
      <c r="J50" s="97"/>
    </row>
    <row r="51" spans="1:10" s="84" customFormat="1" ht="17.25" customHeight="1" thickBot="1" x14ac:dyDescent="0.25">
      <c r="A51" s="87" t="s">
        <v>14</v>
      </c>
      <c r="B51" s="86"/>
      <c r="C51" s="85">
        <v>8.3540115808644094E-2</v>
      </c>
      <c r="D51" s="97"/>
      <c r="E51" s="92"/>
      <c r="I51" s="91"/>
    </row>
    <row r="52" spans="1:10" s="82" customFormat="1" ht="12" x14ac:dyDescent="0.2">
      <c r="A52" s="83"/>
      <c r="B52" s="83"/>
      <c r="C52" s="83"/>
      <c r="D52" s="83"/>
      <c r="E52" s="83"/>
      <c r="F52" s="83"/>
      <c r="G52" s="83"/>
      <c r="H52" s="83"/>
      <c r="I52" s="83"/>
    </row>
    <row r="53" spans="1:10" s="81" customFormat="1" ht="146.25" customHeight="1" x14ac:dyDescent="0.2">
      <c r="A53" s="143" t="s">
        <v>76</v>
      </c>
      <c r="B53" s="143"/>
      <c r="C53" s="143"/>
      <c r="D53" s="143"/>
      <c r="E53" s="143"/>
      <c r="F53" s="143"/>
      <c r="G53" s="143"/>
      <c r="H53" s="143"/>
      <c r="I53" s="143"/>
    </row>
    <row r="54" spans="1:10" s="74" customFormat="1" ht="12.75" customHeight="1" x14ac:dyDescent="0.2">
      <c r="A54" s="74" t="s">
        <v>77</v>
      </c>
      <c r="B54" s="80">
        <v>44196</v>
      </c>
    </row>
    <row r="55" spans="1:10" s="74" customFormat="1" ht="12.75" customHeight="1" x14ac:dyDescent="0.2">
      <c r="A55" s="74" t="s">
        <v>78</v>
      </c>
    </row>
    <row r="56" spans="1:10" s="74" customFormat="1" ht="11.25" x14ac:dyDescent="0.2"/>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Q62"/>
  <sheetViews>
    <sheetView showGridLines="0" zoomScaleNormal="100" workbookViewId="0">
      <selection activeCell="A14" sqref="A14"/>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44227</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24626976181.02</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v>2.0947E-2</v>
      </c>
      <c r="H16" s="114"/>
      <c r="I16" s="114"/>
    </row>
    <row r="17" spans="1:11" s="92" customFormat="1" ht="17.25" customHeight="1" x14ac:dyDescent="0.2">
      <c r="A17" s="116" t="s">
        <v>22</v>
      </c>
      <c r="B17" s="116"/>
      <c r="C17" s="90"/>
      <c r="D17" s="90"/>
      <c r="E17" s="90"/>
      <c r="F17" s="90"/>
      <c r="G17" s="115">
        <v>1.8917E-2</v>
      </c>
      <c r="H17" s="114"/>
      <c r="I17" s="114"/>
    </row>
    <row r="18" spans="1:11" s="92" customFormat="1" ht="17.25" customHeight="1" x14ac:dyDescent="0.2">
      <c r="A18" s="118" t="s">
        <v>25</v>
      </c>
      <c r="B18" s="118"/>
      <c r="G18" s="117">
        <v>1.9415999999999999E-2</v>
      </c>
      <c r="H18" s="114"/>
      <c r="I18" s="114"/>
      <c r="K18" s="114"/>
    </row>
    <row r="19" spans="1:11" s="92" customFormat="1" ht="17.25" customHeight="1" x14ac:dyDescent="0.2">
      <c r="A19" s="116" t="s">
        <v>26</v>
      </c>
      <c r="B19" s="116"/>
      <c r="C19" s="90"/>
      <c r="D19" s="90"/>
      <c r="E19" s="90"/>
      <c r="F19" s="90"/>
      <c r="G19" s="115">
        <v>1.6813999999999999E-2</v>
      </c>
      <c r="H19" s="114"/>
      <c r="I19" s="114"/>
    </row>
    <row r="20" spans="1:11" s="92" customFormat="1" ht="17.25" customHeight="1" x14ac:dyDescent="0.2">
      <c r="A20" s="118" t="s">
        <v>27</v>
      </c>
      <c r="B20" s="118"/>
      <c r="G20" s="117">
        <v>1.3880999999999999E-2</v>
      </c>
      <c r="H20" s="114"/>
      <c r="I20" s="114"/>
    </row>
    <row r="21" spans="1:11" s="92" customFormat="1" ht="17.25" customHeight="1" x14ac:dyDescent="0.2">
      <c r="A21" s="116" t="s">
        <v>34</v>
      </c>
      <c r="B21" s="116"/>
      <c r="C21" s="90"/>
      <c r="D21" s="90"/>
      <c r="E21" s="90"/>
      <c r="F21" s="90"/>
      <c r="G21" s="115">
        <v>1.5868E-2</v>
      </c>
      <c r="H21" s="114"/>
      <c r="I21" s="114"/>
    </row>
    <row r="22" spans="1:11" s="92" customFormat="1" ht="17.25" customHeight="1" x14ac:dyDescent="0.2">
      <c r="A22" s="118" t="s">
        <v>33</v>
      </c>
      <c r="B22" s="118"/>
      <c r="G22" s="117">
        <v>1.3816E-2</v>
      </c>
      <c r="H22" s="114"/>
      <c r="I22" s="114"/>
    </row>
    <row r="23" spans="1:11" s="92" customFormat="1" ht="17.25" customHeight="1" x14ac:dyDescent="0.2">
      <c r="A23" s="116" t="s">
        <v>28</v>
      </c>
      <c r="B23" s="116"/>
      <c r="C23" s="90"/>
      <c r="D23" s="90"/>
      <c r="E23" s="90"/>
      <c r="F23" s="90"/>
      <c r="G23" s="115">
        <v>1.6414000000000002E-2</v>
      </c>
      <c r="H23" s="114"/>
      <c r="I23" s="114"/>
      <c r="K23" s="114"/>
    </row>
    <row r="24" spans="1:11" s="92" customFormat="1" ht="17.25" customHeight="1" x14ac:dyDescent="0.2">
      <c r="A24" s="118" t="s">
        <v>29</v>
      </c>
      <c r="B24" s="118"/>
      <c r="G24" s="117">
        <v>1.1277000000000001E-2</v>
      </c>
      <c r="H24" s="114"/>
      <c r="I24" s="114"/>
    </row>
    <row r="25" spans="1:11" s="92" customFormat="1" ht="17.25" customHeight="1" x14ac:dyDescent="0.2">
      <c r="A25" s="116" t="s">
        <v>35</v>
      </c>
      <c r="B25" s="116"/>
      <c r="C25" s="90"/>
      <c r="D25" s="90"/>
      <c r="E25" s="90"/>
      <c r="F25" s="90"/>
      <c r="G25" s="115">
        <v>1.7238E-2</v>
      </c>
      <c r="H25" s="114"/>
      <c r="I25" s="114"/>
    </row>
    <row r="26" spans="1:11" s="92" customFormat="1" ht="17.25" customHeight="1" x14ac:dyDescent="0.2">
      <c r="A26" s="118" t="s">
        <v>31</v>
      </c>
      <c r="B26" s="118"/>
      <c r="G26" s="117">
        <v>1.9415000000000002E-2</v>
      </c>
      <c r="H26" s="114"/>
      <c r="I26" s="114"/>
    </row>
    <row r="27" spans="1:11" s="92" customFormat="1" ht="17.25" customHeight="1" x14ac:dyDescent="0.2">
      <c r="A27" s="116" t="s">
        <v>32</v>
      </c>
      <c r="B27" s="116"/>
      <c r="C27" s="90"/>
      <c r="D27" s="90"/>
      <c r="E27" s="90"/>
      <c r="F27" s="90"/>
      <c r="G27" s="115">
        <v>1.7381000000000001E-2</v>
      </c>
      <c r="H27" s="114"/>
      <c r="I27" s="114"/>
    </row>
    <row r="28" spans="1:11" s="92" customFormat="1" ht="17.25" customHeight="1" x14ac:dyDescent="0.2">
      <c r="A28" s="111" t="s">
        <v>54</v>
      </c>
      <c r="B28" s="111"/>
      <c r="C28" s="111"/>
      <c r="D28" s="111"/>
      <c r="E28" s="111"/>
      <c r="F28" s="111"/>
      <c r="G28" s="113">
        <v>2.66</v>
      </c>
      <c r="H28" s="114"/>
      <c r="I28" s="114"/>
    </row>
    <row r="29" spans="1:11" s="92" customFormat="1" ht="17.25" customHeight="1" x14ac:dyDescent="0.2">
      <c r="A29" s="111" t="s">
        <v>42</v>
      </c>
      <c r="B29" s="111"/>
      <c r="C29" s="111"/>
      <c r="D29" s="111"/>
      <c r="E29" s="111"/>
      <c r="F29" s="111"/>
      <c r="G29" s="111">
        <v>9</v>
      </c>
      <c r="H29" s="114"/>
      <c r="I29" s="114"/>
    </row>
    <row r="30" spans="1:11" s="92" customFormat="1" ht="17.25" customHeight="1" x14ac:dyDescent="0.2">
      <c r="A30" s="111" t="s">
        <v>3</v>
      </c>
      <c r="B30" s="111"/>
      <c r="C30" s="111"/>
      <c r="D30" s="111"/>
      <c r="E30" s="111"/>
      <c r="F30" s="111"/>
      <c r="G30" s="112">
        <v>3035</v>
      </c>
      <c r="H30" s="114"/>
      <c r="I30" s="114"/>
    </row>
    <row r="31" spans="1:11" s="92" customFormat="1" ht="17.25" customHeight="1" x14ac:dyDescent="0.2">
      <c r="A31" s="111" t="s">
        <v>4</v>
      </c>
      <c r="B31" s="111"/>
      <c r="C31" s="111"/>
      <c r="D31" s="111"/>
      <c r="E31" s="111"/>
      <c r="F31" s="111"/>
      <c r="G31" s="128">
        <v>1.0441</v>
      </c>
      <c r="H31" s="114"/>
      <c r="I31" s="114"/>
    </row>
    <row r="32" spans="1:11" s="92" customFormat="1" ht="17.25" customHeight="1" thickBot="1" x14ac:dyDescent="0.25">
      <c r="A32" s="110" t="s">
        <v>24</v>
      </c>
      <c r="B32" s="110"/>
      <c r="C32" s="110"/>
      <c r="D32" s="110"/>
      <c r="E32" s="110"/>
      <c r="F32" s="110"/>
      <c r="G32" s="109">
        <v>0.59609999999999996</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D36" s="97"/>
      <c r="E36" s="99" t="s">
        <v>11</v>
      </c>
      <c r="F36" s="89"/>
      <c r="G36" s="89"/>
      <c r="H36" s="89"/>
      <c r="I36" s="88">
        <v>0.93649000000000004</v>
      </c>
      <c r="J36" s="97"/>
    </row>
    <row r="37" spans="1:17" s="84" customFormat="1" ht="17.25" customHeight="1" x14ac:dyDescent="0.2">
      <c r="A37" s="104" t="s">
        <v>91</v>
      </c>
      <c r="B37" s="103" t="s">
        <v>49</v>
      </c>
      <c r="C37" s="101" t="s">
        <v>51</v>
      </c>
      <c r="D37" s="97"/>
      <c r="E37" s="104" t="s">
        <v>12</v>
      </c>
      <c r="I37" s="91">
        <v>2.8110000000000001E-3</v>
      </c>
      <c r="J37" s="97"/>
      <c r="O37" s="104"/>
      <c r="P37" s="103"/>
      <c r="Q37" s="103"/>
    </row>
    <row r="38" spans="1:17" s="84" customFormat="1" ht="17.25" customHeight="1" x14ac:dyDescent="0.2">
      <c r="A38" s="99" t="s">
        <v>52</v>
      </c>
      <c r="B38" s="98" t="s">
        <v>44</v>
      </c>
      <c r="C38" s="98" t="s">
        <v>51</v>
      </c>
      <c r="D38" s="97"/>
      <c r="E38" s="99" t="s">
        <v>13</v>
      </c>
      <c r="F38" s="89"/>
      <c r="G38" s="89"/>
      <c r="H38" s="89"/>
      <c r="I38" s="88">
        <v>0</v>
      </c>
      <c r="J38" s="97"/>
      <c r="O38" s="104"/>
      <c r="P38" s="103"/>
      <c r="Q38" s="103"/>
    </row>
    <row r="39" spans="1:17" s="84" customFormat="1" ht="17.25" customHeight="1" thickBot="1" x14ac:dyDescent="0.25">
      <c r="A39" s="102" t="s">
        <v>64</v>
      </c>
      <c r="B39" s="101" t="s">
        <v>81</v>
      </c>
      <c r="C39" s="101" t="s">
        <v>45</v>
      </c>
      <c r="D39" s="97"/>
      <c r="E39" s="100" t="s">
        <v>14</v>
      </c>
      <c r="F39" s="86"/>
      <c r="G39" s="86"/>
      <c r="H39" s="86"/>
      <c r="I39" s="85">
        <v>6.0697000000000001E-2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0.13860376924255999</v>
      </c>
      <c r="D44" s="97"/>
      <c r="E44" s="90" t="s">
        <v>85</v>
      </c>
      <c r="F44" s="89"/>
      <c r="G44" s="89"/>
      <c r="H44" s="89"/>
      <c r="I44" s="88">
        <v>0.634013259188134</v>
      </c>
      <c r="J44" s="97"/>
    </row>
    <row r="45" spans="1:17" s="84" customFormat="1" ht="17.25" customHeight="1" x14ac:dyDescent="0.2">
      <c r="A45" s="92" t="s">
        <v>18</v>
      </c>
      <c r="C45" s="91">
        <v>5.8409012549008203E-2</v>
      </c>
      <c r="D45" s="97"/>
      <c r="E45" s="92" t="s">
        <v>86</v>
      </c>
      <c r="I45" s="91">
        <v>6.8745187906527006E-2</v>
      </c>
      <c r="J45" s="97"/>
    </row>
    <row r="46" spans="1:17" s="84" customFormat="1" ht="17.25" customHeight="1" x14ac:dyDescent="0.2">
      <c r="A46" s="90" t="s">
        <v>82</v>
      </c>
      <c r="B46" s="89"/>
      <c r="C46" s="88">
        <v>0.3119772606081917</v>
      </c>
      <c r="D46" s="97"/>
      <c r="E46" s="90" t="s">
        <v>87</v>
      </c>
      <c r="F46" s="89"/>
      <c r="G46" s="89"/>
      <c r="H46" s="89"/>
      <c r="I46" s="88">
        <v>0.13823402564399101</v>
      </c>
      <c r="J46" s="97"/>
    </row>
    <row r="47" spans="1:17" s="84" customFormat="1" ht="17.25" customHeight="1" x14ac:dyDescent="0.2">
      <c r="A47" s="92" t="s">
        <v>19</v>
      </c>
      <c r="C47" s="91">
        <v>0.28631858055264009</v>
      </c>
      <c r="D47" s="97"/>
      <c r="E47" s="92" t="s">
        <v>88</v>
      </c>
      <c r="I47" s="91">
        <v>9.0327146079846043E-2</v>
      </c>
      <c r="J47" s="97"/>
    </row>
    <row r="48" spans="1:17" s="84" customFormat="1" ht="17.25" customHeight="1" x14ac:dyDescent="0.2">
      <c r="A48" s="90" t="s">
        <v>20</v>
      </c>
      <c r="B48" s="89"/>
      <c r="C48" s="88">
        <v>0.13627241871763501</v>
      </c>
      <c r="D48" s="97"/>
      <c r="E48" s="90" t="s">
        <v>90</v>
      </c>
      <c r="F48" s="89"/>
      <c r="G48" s="89"/>
      <c r="H48" s="89"/>
      <c r="I48" s="88">
        <v>2.9542934156300479E-3</v>
      </c>
      <c r="J48" s="97"/>
    </row>
    <row r="49" spans="1:10" s="84" customFormat="1" ht="17.25" customHeight="1" x14ac:dyDescent="0.2">
      <c r="A49" s="92" t="s">
        <v>12</v>
      </c>
      <c r="C49" s="91">
        <v>2.6928705641374299E-3</v>
      </c>
      <c r="D49" s="97"/>
      <c r="E49" s="92" t="s">
        <v>89</v>
      </c>
      <c r="I49" s="91">
        <v>0</v>
      </c>
      <c r="J49" s="97"/>
    </row>
    <row r="50" spans="1:10" s="84" customFormat="1" ht="17.25" customHeight="1" thickBot="1" x14ac:dyDescent="0.25">
      <c r="A50" s="90" t="s">
        <v>83</v>
      </c>
      <c r="B50" s="89"/>
      <c r="C50" s="88">
        <v>0</v>
      </c>
      <c r="D50" s="97"/>
      <c r="E50" s="129" t="s">
        <v>14</v>
      </c>
      <c r="F50" s="129"/>
      <c r="G50" s="129"/>
      <c r="H50" s="129"/>
      <c r="I50" s="130">
        <v>6.5726087765816205E-2</v>
      </c>
      <c r="J50" s="97"/>
    </row>
    <row r="51" spans="1:10" s="84" customFormat="1" ht="17.25" customHeight="1" thickBot="1" x14ac:dyDescent="0.25">
      <c r="A51" s="87" t="s">
        <v>14</v>
      </c>
      <c r="B51" s="86"/>
      <c r="C51" s="85">
        <v>6.5726087765816593E-2</v>
      </c>
      <c r="D51" s="97"/>
      <c r="E51" s="92"/>
      <c r="I51" s="91"/>
    </row>
    <row r="52" spans="1:10" s="82" customFormat="1" ht="12" x14ac:dyDescent="0.2">
      <c r="A52" s="83"/>
      <c r="B52" s="83"/>
      <c r="C52" s="83"/>
      <c r="D52" s="83"/>
      <c r="E52" s="83"/>
      <c r="F52" s="83"/>
      <c r="G52" s="83"/>
      <c r="H52" s="83"/>
      <c r="I52" s="83"/>
    </row>
    <row r="53" spans="1:10" s="81" customFormat="1" ht="146.25" customHeight="1" x14ac:dyDescent="0.2">
      <c r="A53" s="143" t="s">
        <v>76</v>
      </c>
      <c r="B53" s="143"/>
      <c r="C53" s="143"/>
      <c r="D53" s="143"/>
      <c r="E53" s="143"/>
      <c r="F53" s="143"/>
      <c r="G53" s="143"/>
      <c r="H53" s="143"/>
      <c r="I53" s="143"/>
    </row>
    <row r="54" spans="1:10" s="74" customFormat="1" ht="12.75" customHeight="1" x14ac:dyDescent="0.2">
      <c r="A54" s="74" t="s">
        <v>77</v>
      </c>
      <c r="B54" s="80">
        <v>44196</v>
      </c>
    </row>
    <row r="55" spans="1:10" s="74" customFormat="1" ht="12.75" customHeight="1" x14ac:dyDescent="0.2">
      <c r="A55" s="74" t="s">
        <v>78</v>
      </c>
    </row>
    <row r="56" spans="1:10" s="74" customFormat="1" ht="11.25" x14ac:dyDescent="0.2"/>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44196</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24884400965.27</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'[409]SVW Net Blended Yield'!$F$18</f>
        <v>2.1614234265859698E-2</v>
      </c>
      <c r="I16" s="114"/>
    </row>
    <row r="17" spans="1:11" s="92" customFormat="1" ht="17.25" customHeight="1" x14ac:dyDescent="0.2">
      <c r="A17" s="116" t="s">
        <v>22</v>
      </c>
      <c r="B17" s="116"/>
      <c r="C17" s="90"/>
      <c r="D17" s="90"/>
      <c r="E17" s="90"/>
      <c r="F17" s="90"/>
      <c r="G17" s="115">
        <f>'[410]SVC Net Blended Yield'!$F$19</f>
        <v>1.9585037822661099E-2</v>
      </c>
      <c r="I17" s="114"/>
    </row>
    <row r="18" spans="1:11" s="92" customFormat="1" ht="17.25" customHeight="1" x14ac:dyDescent="0.2">
      <c r="A18" s="118" t="s">
        <v>25</v>
      </c>
      <c r="B18" s="118"/>
      <c r="G18" s="117">
        <f>'[411]SVE Net Blended Yield'!$F$19</f>
        <v>2.0083991069242201E-2</v>
      </c>
      <c r="I18" s="114"/>
      <c r="K18" s="114"/>
    </row>
    <row r="19" spans="1:11" s="92" customFormat="1" ht="17.25" customHeight="1" x14ac:dyDescent="0.2">
      <c r="A19" s="116" t="s">
        <v>26</v>
      </c>
      <c r="B19" s="116"/>
      <c r="C19" s="90"/>
      <c r="D19" s="90"/>
      <c r="E19" s="90"/>
      <c r="F19" s="90"/>
      <c r="G19" s="115">
        <f>'[412]SVF Net Blended Yield'!$F$19</f>
        <v>1.7471560413334499E-2</v>
      </c>
      <c r="I19" s="114"/>
    </row>
    <row r="20" spans="1:11" s="92" customFormat="1" ht="17.25" customHeight="1" x14ac:dyDescent="0.2">
      <c r="A20" s="118" t="s">
        <v>27</v>
      </c>
      <c r="B20" s="118"/>
      <c r="G20" s="117">
        <f>'[413]SVJ Net Blended Yield'!$F$19</f>
        <v>1.45469043112522E-2</v>
      </c>
      <c r="I20" s="114"/>
    </row>
    <row r="21" spans="1:11" s="92" customFormat="1" ht="17.25" customHeight="1" x14ac:dyDescent="0.2">
      <c r="A21" s="116" t="s">
        <v>34</v>
      </c>
      <c r="B21" s="116"/>
      <c r="C21" s="90"/>
      <c r="D21" s="90"/>
      <c r="E21" s="90"/>
      <c r="F21" s="90"/>
      <c r="G21" s="115">
        <f>'[414]SVK Net Blended Yield'!$F$19</f>
        <v>1.65384901165611E-2</v>
      </c>
      <c r="I21" s="114"/>
    </row>
    <row r="22" spans="1:11" s="92" customFormat="1" ht="17.25" customHeight="1" x14ac:dyDescent="0.2">
      <c r="A22" s="118" t="s">
        <v>33</v>
      </c>
      <c r="B22" s="118"/>
      <c r="G22" s="117">
        <f>'[415]SVL Net Blended Yield'!$F$19</f>
        <v>1.4491536860099101E-2</v>
      </c>
      <c r="I22" s="114"/>
    </row>
    <row r="23" spans="1:11" s="92" customFormat="1" ht="17.25" customHeight="1" x14ac:dyDescent="0.2">
      <c r="A23" s="116" t="s">
        <v>28</v>
      </c>
      <c r="B23" s="116"/>
      <c r="C23" s="90"/>
      <c r="D23" s="90"/>
      <c r="E23" s="90"/>
      <c r="F23" s="90"/>
      <c r="G23" s="115">
        <f>'[416]SVM Net Blended Yield'!$F$19</f>
        <v>1.70812894459017E-2</v>
      </c>
      <c r="I23" s="114"/>
      <c r="K23" s="114"/>
    </row>
    <row r="24" spans="1:11" s="92" customFormat="1" ht="17.25" customHeight="1" x14ac:dyDescent="0.2">
      <c r="A24" s="118" t="s">
        <v>29</v>
      </c>
      <c r="B24" s="118"/>
      <c r="G24" s="117">
        <f>'[417]SVN Net Blended Yield'!$F$19</f>
        <v>1.19290315420102E-2</v>
      </c>
      <c r="I24" s="114"/>
    </row>
    <row r="25" spans="1:11" s="92" customFormat="1" ht="17.25" customHeight="1" x14ac:dyDescent="0.2">
      <c r="A25" s="116" t="s">
        <v>35</v>
      </c>
      <c r="B25" s="116"/>
      <c r="C25" s="90"/>
      <c r="D25" s="90"/>
      <c r="E25" s="90"/>
      <c r="F25" s="90"/>
      <c r="G25" s="115">
        <f>'[418]SVO Net Blended Yield'!$F$19</f>
        <v>1.7910126944585599E-2</v>
      </c>
      <c r="I25" s="114"/>
    </row>
    <row r="26" spans="1:11" s="92" customFormat="1" ht="17.25" customHeight="1" x14ac:dyDescent="0.2">
      <c r="A26" s="118" t="s">
        <v>31</v>
      </c>
      <c r="B26" s="118"/>
      <c r="G26" s="117">
        <f>'[419]SVQ Net Blended Yield'!$F$19</f>
        <v>2.0082919157726999E-2</v>
      </c>
      <c r="I26" s="114"/>
    </row>
    <row r="27" spans="1:11" s="92" customFormat="1" ht="17.25" customHeight="1" x14ac:dyDescent="0.2">
      <c r="A27" s="116" t="s">
        <v>32</v>
      </c>
      <c r="B27" s="116"/>
      <c r="C27" s="90"/>
      <c r="D27" s="90"/>
      <c r="E27" s="90"/>
      <c r="F27" s="90"/>
      <c r="G27" s="115">
        <f>'[420]SVU Net Blended Yield'!$F$19</f>
        <v>1.8048931776218999E-2</v>
      </c>
      <c r="I27" s="114"/>
    </row>
    <row r="28" spans="1:11" s="92" customFormat="1" ht="17.25" customHeight="1" x14ac:dyDescent="0.2">
      <c r="A28" s="111" t="s">
        <v>54</v>
      </c>
      <c r="B28" s="111"/>
      <c r="C28" s="111"/>
      <c r="D28" s="111"/>
      <c r="E28" s="111"/>
      <c r="F28" s="111"/>
      <c r="G28" s="113">
        <v>2.56</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3059</v>
      </c>
      <c r="I30" s="114"/>
    </row>
    <row r="31" spans="1:11" s="92" customFormat="1" ht="17.25" customHeight="1" x14ac:dyDescent="0.2">
      <c r="A31" s="111" t="s">
        <v>4</v>
      </c>
      <c r="B31" s="111"/>
      <c r="C31" s="111"/>
      <c r="D31" s="111"/>
      <c r="E31" s="111"/>
      <c r="F31" s="111"/>
      <c r="G31" s="128">
        <v>1.0452999999999999</v>
      </c>
      <c r="I31" s="114"/>
    </row>
    <row r="32" spans="1:11" s="92" customFormat="1" ht="17.25" customHeight="1" thickBot="1" x14ac:dyDescent="0.25">
      <c r="A32" s="110" t="s">
        <v>24</v>
      </c>
      <c r="B32" s="110"/>
      <c r="C32" s="110"/>
      <c r="D32" s="110"/>
      <c r="E32" s="110"/>
      <c r="F32" s="110"/>
      <c r="G32" s="109">
        <v>0.59609999999999996</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E36" s="99" t="s">
        <v>11</v>
      </c>
      <c r="F36" s="89"/>
      <c r="G36" s="89"/>
      <c r="H36" s="89"/>
      <c r="I36" s="88">
        <v>0.94320499999999996</v>
      </c>
    </row>
    <row r="37" spans="1:17" s="84" customFormat="1" ht="17.25" customHeight="1" x14ac:dyDescent="0.2">
      <c r="A37" s="104" t="s">
        <v>92</v>
      </c>
      <c r="B37" s="103" t="s">
        <v>49</v>
      </c>
      <c r="C37" s="101" t="s">
        <v>51</v>
      </c>
      <c r="E37" s="104" t="s">
        <v>12</v>
      </c>
      <c r="I37" s="91">
        <v>2.777E-3</v>
      </c>
      <c r="O37" s="104"/>
      <c r="P37" s="103"/>
      <c r="Q37" s="103"/>
    </row>
    <row r="38" spans="1:17" s="84" customFormat="1" ht="17.25" customHeight="1" x14ac:dyDescent="0.2">
      <c r="A38" s="99" t="s">
        <v>52</v>
      </c>
      <c r="B38" s="98" t="s">
        <v>44</v>
      </c>
      <c r="C38" s="98" t="s">
        <v>51</v>
      </c>
      <c r="E38" s="99" t="s">
        <v>13</v>
      </c>
      <c r="F38" s="89"/>
      <c r="G38" s="89"/>
      <c r="H38" s="89"/>
      <c r="I38" s="88">
        <v>0</v>
      </c>
      <c r="O38" s="104"/>
      <c r="P38" s="103"/>
      <c r="Q38" s="103"/>
    </row>
    <row r="39" spans="1:17" s="84" customFormat="1" ht="17.25" customHeight="1" thickBot="1" x14ac:dyDescent="0.25">
      <c r="A39" s="102" t="s">
        <v>64</v>
      </c>
      <c r="B39" s="101" t="s">
        <v>81</v>
      </c>
      <c r="C39" s="101" t="s">
        <v>45</v>
      </c>
      <c r="E39" s="100" t="s">
        <v>14</v>
      </c>
      <c r="F39" s="86"/>
      <c r="G39" s="86"/>
      <c r="H39" s="86"/>
      <c r="I39" s="85">
        <v>5.4016000000000002E-2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0.13213691297763799</v>
      </c>
      <c r="E44" s="90" t="s">
        <v>85</v>
      </c>
      <c r="F44" s="89"/>
      <c r="G44" s="89"/>
      <c r="H44" s="89"/>
      <c r="I44" s="88">
        <v>0.6333251954179504</v>
      </c>
    </row>
    <row r="45" spans="1:17" s="84" customFormat="1" ht="17.25" customHeight="1" x14ac:dyDescent="0.2">
      <c r="A45" s="92" t="s">
        <v>18</v>
      </c>
      <c r="C45" s="91">
        <v>5.8743845556346298E-2</v>
      </c>
      <c r="E45" s="92" t="s">
        <v>86</v>
      </c>
      <c r="I45" s="91">
        <v>6.8569293263529896E-2</v>
      </c>
    </row>
    <row r="46" spans="1:17" s="84" customFormat="1" ht="17.25" customHeight="1" x14ac:dyDescent="0.2">
      <c r="A46" s="90" t="s">
        <v>82</v>
      </c>
      <c r="B46" s="89"/>
      <c r="C46" s="88">
        <v>0.3156475788036644</v>
      </c>
      <c r="E46" s="90" t="s">
        <v>87</v>
      </c>
      <c r="F46" s="89"/>
      <c r="G46" s="89"/>
      <c r="H46" s="89"/>
      <c r="I46" s="88">
        <v>0.1430898687290163</v>
      </c>
    </row>
    <row r="47" spans="1:17" s="84" customFormat="1" ht="17.25" customHeight="1" x14ac:dyDescent="0.2">
      <c r="A47" s="92" t="s">
        <v>19</v>
      </c>
      <c r="C47" s="91">
        <v>0.29006045050302381</v>
      </c>
      <c r="E47" s="92" t="s">
        <v>88</v>
      </c>
      <c r="I47" s="91">
        <v>8.9574260547697598E-2</v>
      </c>
    </row>
    <row r="48" spans="1:17" s="84" customFormat="1" ht="17.25" customHeight="1" x14ac:dyDescent="0.2">
      <c r="A48" s="90" t="s">
        <v>20</v>
      </c>
      <c r="B48" s="89"/>
      <c r="C48" s="88">
        <v>0.138588698363074</v>
      </c>
      <c r="E48" s="90" t="s">
        <v>90</v>
      </c>
      <c r="F48" s="89"/>
      <c r="G48" s="89"/>
      <c r="H48" s="89"/>
      <c r="I48" s="88">
        <v>3.2761790439100671E-3</v>
      </c>
    </row>
    <row r="49" spans="1:9" s="84" customFormat="1" ht="17.25" customHeight="1" x14ac:dyDescent="0.2">
      <c r="A49" s="92" t="s">
        <v>12</v>
      </c>
      <c r="C49" s="91">
        <v>2.65731079824362E-3</v>
      </c>
      <c r="E49" s="92" t="s">
        <v>89</v>
      </c>
      <c r="I49" s="91">
        <v>0</v>
      </c>
    </row>
    <row r="50" spans="1:9" s="84" customFormat="1" ht="17.25" customHeight="1" thickBot="1" x14ac:dyDescent="0.25">
      <c r="A50" s="90" t="s">
        <v>83</v>
      </c>
      <c r="B50" s="89"/>
      <c r="C50" s="88">
        <v>0</v>
      </c>
      <c r="E50" s="129" t="s">
        <v>14</v>
      </c>
      <c r="F50" s="129"/>
      <c r="G50" s="129"/>
      <c r="H50" s="129"/>
      <c r="I50" s="130">
        <v>6.2165202997989999E-2</v>
      </c>
    </row>
    <row r="51" spans="1:9" s="84" customFormat="1" ht="17.25" customHeight="1" thickBot="1" x14ac:dyDescent="0.25">
      <c r="A51" s="87" t="s">
        <v>14</v>
      </c>
      <c r="B51" s="86"/>
      <c r="C51" s="85">
        <v>6.2165202997989499E-2</v>
      </c>
      <c r="E51" s="92"/>
      <c r="I51" s="91"/>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44196</v>
      </c>
    </row>
    <row r="55" spans="1:9" s="74" customFormat="1" ht="12.75" customHeight="1" x14ac:dyDescent="0.2">
      <c r="A55" s="74" t="s">
        <v>78</v>
      </c>
    </row>
    <row r="56" spans="1:9" s="74" customFormat="1" ht="11.25" x14ac:dyDescent="0.2">
      <c r="A56" s="74" t="s">
        <v>93</v>
      </c>
    </row>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4E63B-EC97-428B-B60C-4AD5BF747B4A}">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45260</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19">
        <v>20498830051.18</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36">
        <f>'[37]SVW Net Blended Yield'!$F$21</f>
        <v>2.9596767866156198E-2</v>
      </c>
      <c r="I16" s="114"/>
    </row>
    <row r="17" spans="1:11" s="92" customFormat="1" ht="17.25" customHeight="1" x14ac:dyDescent="0.2">
      <c r="A17" s="116" t="s">
        <v>101</v>
      </c>
      <c r="B17" s="116"/>
      <c r="C17" s="90"/>
      <c r="D17" s="90"/>
      <c r="E17" s="90"/>
      <c r="F17" s="90"/>
      <c r="G17" s="115">
        <f>'[38]SVC Net Blended Yield'!$F$20</f>
        <v>2.7544712382413801E-2</v>
      </c>
      <c r="I17" s="114"/>
    </row>
    <row r="18" spans="1:11" s="92" customFormat="1" ht="17.25" customHeight="1" x14ac:dyDescent="0.2">
      <c r="A18" s="118" t="s">
        <v>102</v>
      </c>
      <c r="B18" s="118"/>
      <c r="G18" s="136">
        <f>'[39]SVE Net Blended Yield'!$F$20</f>
        <v>2.8044712382413801E-2</v>
      </c>
      <c r="I18" s="114"/>
      <c r="K18" s="114"/>
    </row>
    <row r="19" spans="1:11" s="92" customFormat="1" ht="17.25" customHeight="1" x14ac:dyDescent="0.2">
      <c r="A19" s="116" t="s">
        <v>103</v>
      </c>
      <c r="B19" s="116"/>
      <c r="C19" s="90"/>
      <c r="D19" s="90"/>
      <c r="E19" s="90"/>
      <c r="F19" s="90"/>
      <c r="G19" s="115">
        <f>'[40]SVF Net Blended Yield'!$F$20</f>
        <v>2.5544712382413799E-2</v>
      </c>
      <c r="I19" s="114"/>
    </row>
    <row r="20" spans="1:11" s="92" customFormat="1" ht="17.25" customHeight="1" x14ac:dyDescent="0.2">
      <c r="A20" s="118" t="s">
        <v>104</v>
      </c>
      <c r="B20" s="118"/>
      <c r="G20" s="136">
        <f>'[41]SVJ Net Blended Yield'!$F$20</f>
        <v>2.25447123824138E-2</v>
      </c>
      <c r="I20" s="114"/>
    </row>
    <row r="21" spans="1:11" s="92" customFormat="1" ht="17.25" customHeight="1" x14ac:dyDescent="0.2">
      <c r="A21" s="116" t="s">
        <v>105</v>
      </c>
      <c r="B21" s="116"/>
      <c r="C21" s="90"/>
      <c r="D21" s="90"/>
      <c r="E21" s="90"/>
      <c r="F21" s="90"/>
      <c r="G21" s="115">
        <f>'[42]SVK Net Blended Yield'!$F$20</f>
        <v>2.4544712382413899E-2</v>
      </c>
      <c r="I21" s="114"/>
    </row>
    <row r="22" spans="1:11" s="92" customFormat="1" ht="17.25" customHeight="1" x14ac:dyDescent="0.2">
      <c r="A22" s="118" t="s">
        <v>106</v>
      </c>
      <c r="B22" s="118"/>
      <c r="G22" s="136">
        <f>'[43]SVL Net Blended Yield'!$F$20</f>
        <v>2.25447123824138E-2</v>
      </c>
      <c r="I22" s="114"/>
    </row>
    <row r="23" spans="1:11" s="92" customFormat="1" ht="17.25" customHeight="1" x14ac:dyDescent="0.2">
      <c r="A23" s="116" t="s">
        <v>107</v>
      </c>
      <c r="B23" s="116"/>
      <c r="C23" s="90"/>
      <c r="D23" s="90"/>
      <c r="E23" s="90"/>
      <c r="F23" s="90"/>
      <c r="G23" s="115">
        <f>'[44]SVM Net Blended Yield'!$F$20</f>
        <v>2.5044712382413799E-2</v>
      </c>
      <c r="I23" s="114"/>
      <c r="K23" s="114"/>
    </row>
    <row r="24" spans="1:11" s="92" customFormat="1" ht="17.25" customHeight="1" x14ac:dyDescent="0.2">
      <c r="A24" s="118" t="s">
        <v>108</v>
      </c>
      <c r="B24" s="118"/>
      <c r="G24" s="136">
        <f>'[45]SVN Net Blended Yield'!$F$20</f>
        <v>2.0044712382413801E-2</v>
      </c>
      <c r="I24" s="114"/>
    </row>
    <row r="25" spans="1:11" s="92" customFormat="1" ht="17.25" customHeight="1" x14ac:dyDescent="0.2">
      <c r="A25" s="116" t="s">
        <v>109</v>
      </c>
      <c r="B25" s="116"/>
      <c r="C25" s="90"/>
      <c r="D25" s="90"/>
      <c r="E25" s="90"/>
      <c r="F25" s="90"/>
      <c r="G25" s="115">
        <f>'[46]SVO Net Blended Yield'!$F$20</f>
        <v>2.60447123824138E-2</v>
      </c>
      <c r="I25" s="114"/>
    </row>
    <row r="26" spans="1:11" s="92" customFormat="1" ht="17.25" customHeight="1" x14ac:dyDescent="0.2">
      <c r="A26" s="118" t="s">
        <v>110</v>
      </c>
      <c r="B26" s="118"/>
      <c r="G26" s="136">
        <f>'[47]SVQ Net Blended Yield'!$F$20</f>
        <v>2.8044712382413801E-2</v>
      </c>
      <c r="I26" s="114"/>
    </row>
    <row r="27" spans="1:11" s="92" customFormat="1" ht="17.25" customHeight="1" x14ac:dyDescent="0.2">
      <c r="A27" s="116" t="s">
        <v>111</v>
      </c>
      <c r="B27" s="116"/>
      <c r="C27" s="90"/>
      <c r="D27" s="90"/>
      <c r="E27" s="90"/>
      <c r="F27" s="90"/>
      <c r="G27" s="115">
        <f>'[48]SVU Net Blended Yield'!$F$20</f>
        <v>2.60447123824138E-2</v>
      </c>
      <c r="I27" s="114"/>
    </row>
    <row r="28" spans="1:11" s="92" customFormat="1" ht="17.25" customHeight="1" x14ac:dyDescent="0.2">
      <c r="A28" s="111" t="s">
        <v>54</v>
      </c>
      <c r="B28" s="111"/>
      <c r="C28" s="111"/>
      <c r="D28" s="111"/>
      <c r="E28" s="111"/>
      <c r="F28" s="111"/>
      <c r="G28" s="113">
        <v>2.77</v>
      </c>
      <c r="I28" s="114"/>
    </row>
    <row r="29" spans="1:11" s="92" customFormat="1" ht="17.25" customHeight="1" x14ac:dyDescent="0.2">
      <c r="A29" s="111" t="s">
        <v>42</v>
      </c>
      <c r="B29" s="111"/>
      <c r="C29" s="111"/>
      <c r="D29" s="111"/>
      <c r="E29" s="111"/>
      <c r="F29" s="111"/>
      <c r="G29" s="111">
        <v>10</v>
      </c>
      <c r="I29" s="114"/>
    </row>
    <row r="30" spans="1:11" s="92" customFormat="1" ht="17.25" customHeight="1" x14ac:dyDescent="0.2">
      <c r="A30" s="111" t="s">
        <v>3</v>
      </c>
      <c r="B30" s="111"/>
      <c r="C30" s="111"/>
      <c r="D30" s="111"/>
      <c r="E30" s="111"/>
      <c r="F30" s="111"/>
      <c r="G30" s="112">
        <v>2566</v>
      </c>
      <c r="I30" s="114"/>
    </row>
    <row r="31" spans="1:11" s="92" customFormat="1" ht="17.25" customHeight="1" x14ac:dyDescent="0.2">
      <c r="A31" s="111" t="s">
        <v>4</v>
      </c>
      <c r="B31" s="111"/>
      <c r="C31" s="111"/>
      <c r="D31" s="111"/>
      <c r="E31" s="111"/>
      <c r="F31" s="111"/>
      <c r="G31" s="135">
        <v>0.93930000000000002</v>
      </c>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E36" s="99" t="s">
        <v>11</v>
      </c>
      <c r="F36" s="89"/>
      <c r="G36" s="89"/>
      <c r="H36" s="89"/>
      <c r="I36" s="88">
        <v>0.94051399999999996</v>
      </c>
    </row>
    <row r="37" spans="1:17" s="84" customFormat="1" ht="17.25" customHeight="1" x14ac:dyDescent="0.2">
      <c r="A37" s="104" t="s">
        <v>52</v>
      </c>
      <c r="B37" s="103" t="s">
        <v>44</v>
      </c>
      <c r="C37" s="101" t="s">
        <v>51</v>
      </c>
      <c r="E37" s="104" t="s">
        <v>12</v>
      </c>
      <c r="I37" s="91">
        <v>9.2549999999999993E-3</v>
      </c>
      <c r="O37" s="104"/>
      <c r="P37" s="103"/>
      <c r="Q37" s="103"/>
    </row>
    <row r="38" spans="1:17" s="84" customFormat="1" ht="17.25" customHeight="1" x14ac:dyDescent="0.2">
      <c r="A38" s="99" t="s">
        <v>65</v>
      </c>
      <c r="B38" s="98" t="s">
        <v>46</v>
      </c>
      <c r="C38" s="98" t="s">
        <v>45</v>
      </c>
      <c r="E38" s="99" t="s">
        <v>13</v>
      </c>
      <c r="F38" s="89"/>
      <c r="G38" s="89"/>
      <c r="H38" s="89"/>
      <c r="I38" s="88">
        <v>0</v>
      </c>
      <c r="O38" s="104"/>
      <c r="P38" s="103"/>
      <c r="Q38" s="103"/>
    </row>
    <row r="39" spans="1:17" s="84" customFormat="1" ht="17.25" customHeight="1" thickBot="1" x14ac:dyDescent="0.25">
      <c r="A39" s="102" t="s">
        <v>64</v>
      </c>
      <c r="B39" s="101" t="s">
        <v>95</v>
      </c>
      <c r="C39" s="101" t="s">
        <v>45</v>
      </c>
      <c r="E39" s="100" t="s">
        <v>14</v>
      </c>
      <c r="F39" s="86"/>
      <c r="G39" s="86"/>
      <c r="H39" s="86"/>
      <c r="I39" s="85">
        <v>5.0229999999999997E-2</v>
      </c>
    </row>
    <row r="40" spans="1:17" s="84" customFormat="1" ht="17.25" customHeight="1" x14ac:dyDescent="0.2">
      <c r="A40" s="99" t="s">
        <v>47</v>
      </c>
      <c r="B40" s="98" t="s">
        <v>46</v>
      </c>
      <c r="C40" s="98" t="s">
        <v>45</v>
      </c>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0.16377178991801591</v>
      </c>
      <c r="E44" s="90" t="s">
        <v>85</v>
      </c>
      <c r="F44" s="89"/>
      <c r="G44" s="89"/>
      <c r="H44" s="89"/>
      <c r="I44" s="88">
        <v>0.28995611667738186</v>
      </c>
    </row>
    <row r="45" spans="1:17" s="84" customFormat="1" ht="17.25" customHeight="1" x14ac:dyDescent="0.2">
      <c r="A45" s="92" t="s">
        <v>18</v>
      </c>
      <c r="C45" s="91">
        <v>9.4755909662672014E-2</v>
      </c>
      <c r="E45" s="92" t="s">
        <v>86</v>
      </c>
      <c r="I45" s="91">
        <v>0.4707789275105469</v>
      </c>
    </row>
    <row r="46" spans="1:17" s="84" customFormat="1" ht="17.25" customHeight="1" x14ac:dyDescent="0.2">
      <c r="A46" s="90" t="s">
        <v>82</v>
      </c>
      <c r="B46" s="89"/>
      <c r="C46" s="88">
        <v>0.28384973009715603</v>
      </c>
      <c r="E46" s="90" t="s">
        <v>87</v>
      </c>
      <c r="F46" s="89"/>
      <c r="G46" s="89"/>
      <c r="H46" s="89"/>
      <c r="I46" s="88">
        <v>0.13585638058214658</v>
      </c>
    </row>
    <row r="47" spans="1:17" s="84" customFormat="1" ht="17.25" customHeight="1" x14ac:dyDescent="0.2">
      <c r="A47" s="92" t="s">
        <v>19</v>
      </c>
      <c r="C47" s="91">
        <v>0.21623700462807027</v>
      </c>
      <c r="E47" s="92" t="s">
        <v>88</v>
      </c>
      <c r="I47" s="91">
        <v>0.10278338379756499</v>
      </c>
    </row>
    <row r="48" spans="1:17" s="84" customFormat="1" ht="17.25" customHeight="1" x14ac:dyDescent="0.2">
      <c r="A48" s="90" t="s">
        <v>20</v>
      </c>
      <c r="B48" s="89"/>
      <c r="C48" s="88">
        <v>0.17117996761359944</v>
      </c>
      <c r="E48" s="90" t="s">
        <v>90</v>
      </c>
      <c r="F48" s="89"/>
      <c r="G48" s="89"/>
      <c r="H48" s="89"/>
      <c r="I48" s="88">
        <v>5.3090592308008993E-4</v>
      </c>
    </row>
    <row r="49" spans="1:9" s="84" customFormat="1" ht="17.25" customHeight="1" x14ac:dyDescent="0.2">
      <c r="A49" s="92" t="s">
        <v>12</v>
      </c>
      <c r="C49" s="91">
        <v>9.8539877112105868E-3</v>
      </c>
      <c r="E49" s="92" t="s">
        <v>89</v>
      </c>
      <c r="I49" s="91">
        <v>9.4285509251191735E-5</v>
      </c>
    </row>
    <row r="50" spans="1:9" s="84" customFormat="1" ht="17.25" customHeight="1" thickBot="1" x14ac:dyDescent="0.25">
      <c r="A50" s="90" t="s">
        <v>83</v>
      </c>
      <c r="B50" s="89"/>
      <c r="C50" s="88">
        <v>0</v>
      </c>
      <c r="E50" s="129" t="s">
        <v>14</v>
      </c>
      <c r="F50" s="129"/>
      <c r="G50" s="129"/>
      <c r="H50" s="129"/>
      <c r="I50" s="131">
        <v>0</v>
      </c>
    </row>
    <row r="51" spans="1:9" s="84" customFormat="1" ht="17.25" customHeight="1" thickBot="1" x14ac:dyDescent="0.25">
      <c r="A51" s="87" t="s">
        <v>14</v>
      </c>
      <c r="B51" s="86"/>
      <c r="C51" s="85">
        <v>6.0351610369292048E-2</v>
      </c>
      <c r="E51" s="92"/>
      <c r="I51" s="91"/>
    </row>
    <row r="52" spans="1:9" s="82" customFormat="1" ht="12" x14ac:dyDescent="0.2">
      <c r="A52" s="83"/>
      <c r="B52" s="83"/>
      <c r="C52" s="83"/>
      <c r="D52" s="133"/>
      <c r="E52" s="83"/>
      <c r="F52" s="83"/>
      <c r="G52" s="83"/>
      <c r="H52" s="83"/>
      <c r="I52" s="83"/>
    </row>
    <row r="53" spans="1:9" s="81" customFormat="1" ht="80.25" customHeight="1" x14ac:dyDescent="0.2">
      <c r="A53" s="143" t="s">
        <v>112</v>
      </c>
      <c r="B53" s="143"/>
      <c r="C53" s="143"/>
      <c r="D53" s="143"/>
      <c r="E53" s="143"/>
      <c r="F53" s="143"/>
      <c r="G53" s="143"/>
      <c r="H53" s="143"/>
      <c r="I53" s="143"/>
    </row>
    <row r="54" spans="1:9" s="74" customFormat="1" ht="12.75" customHeight="1" x14ac:dyDescent="0.2">
      <c r="A54" s="74" t="s">
        <v>77</v>
      </c>
      <c r="B54" s="80">
        <v>44926</v>
      </c>
    </row>
    <row r="55" spans="1:9" s="74" customFormat="1" ht="12.75" customHeight="1" x14ac:dyDescent="0.2">
      <c r="A55" s="74" t="s">
        <v>78</v>
      </c>
    </row>
    <row r="56" spans="1:9" s="74" customFormat="1" ht="24.75" customHeight="1" x14ac:dyDescent="0.2">
      <c r="A56" s="144" t="s">
        <v>114</v>
      </c>
      <c r="B56" s="144"/>
      <c r="C56" s="144"/>
      <c r="D56" s="144"/>
      <c r="E56" s="144"/>
      <c r="F56" s="144"/>
      <c r="G56" s="144"/>
      <c r="H56" s="144"/>
      <c r="I56" s="144"/>
    </row>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algorithmName="SHA-512" hashValue="lg83tJkg9zhz5wbFRe74ZRUFoFM/srQ3ou/IrY+EVDEFcc2dpoTo4p/Kz3FzkANPPbanL38urYqwB2EWO95/Cw==" saltValue="G0ihFVqcxlmbCeBLJLSr6w=="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44165</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26197575457.2799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'[421]SVW Net Blended Yield'!$F$18</f>
        <v>2.1187652001955298E-2</v>
      </c>
      <c r="I16" s="114"/>
    </row>
    <row r="17" spans="1:11" s="92" customFormat="1" ht="17.25" customHeight="1" x14ac:dyDescent="0.2">
      <c r="A17" s="116" t="s">
        <v>22</v>
      </c>
      <c r="B17" s="116"/>
      <c r="C17" s="90"/>
      <c r="D17" s="90"/>
      <c r="E17" s="90"/>
      <c r="F17" s="90"/>
      <c r="G17" s="115">
        <f>'[422]SVC Net Blended Yield'!$F$19</f>
        <v>1.9148245698108E-2</v>
      </c>
      <c r="I17" s="114"/>
    </row>
    <row r="18" spans="1:11" s="92" customFormat="1" ht="17.25" customHeight="1" x14ac:dyDescent="0.2">
      <c r="A18" s="118" t="s">
        <v>25</v>
      </c>
      <c r="B18" s="118"/>
      <c r="G18" s="117">
        <f>'[423]SVE Net Blended Yield'!$F$19</f>
        <v>1.9647180159790299E-2</v>
      </c>
      <c r="I18" s="114"/>
      <c r="K18" s="114"/>
    </row>
    <row r="19" spans="1:11" s="92" customFormat="1" ht="17.25" customHeight="1" x14ac:dyDescent="0.2">
      <c r="A19" s="116" t="s">
        <v>26</v>
      </c>
      <c r="B19" s="116"/>
      <c r="C19" s="90"/>
      <c r="D19" s="90"/>
      <c r="E19" s="90"/>
      <c r="F19" s="90"/>
      <c r="G19" s="115">
        <f>'[424]SVF Net Blended Yield'!$F$19</f>
        <v>1.7035960256276801E-2</v>
      </c>
      <c r="I19" s="114"/>
    </row>
    <row r="20" spans="1:11" s="92" customFormat="1" ht="17.25" customHeight="1" x14ac:dyDescent="0.2">
      <c r="A20" s="118" t="s">
        <v>27</v>
      </c>
      <c r="B20" s="118"/>
      <c r="G20" s="117">
        <f>'[425]SVJ Net Blended Yield'!$F$19</f>
        <v>1.4112609166173301E-2</v>
      </c>
      <c r="I20" s="114"/>
    </row>
    <row r="21" spans="1:11" s="92" customFormat="1" ht="17.25" customHeight="1" x14ac:dyDescent="0.2">
      <c r="A21" s="116" t="s">
        <v>34</v>
      </c>
      <c r="B21" s="116"/>
      <c r="C21" s="90"/>
      <c r="D21" s="90"/>
      <c r="E21" s="90"/>
      <c r="F21" s="90"/>
      <c r="G21" s="115">
        <f>'[426]SVK Net Blended Yield'!$F$19</f>
        <v>1.6102882829450299E-2</v>
      </c>
      <c r="I21" s="114"/>
    </row>
    <row r="22" spans="1:11" s="92" customFormat="1" ht="17.25" customHeight="1" x14ac:dyDescent="0.2">
      <c r="A22" s="118" t="s">
        <v>33</v>
      </c>
      <c r="B22" s="118"/>
      <c r="G22" s="117">
        <f>'[427]SVL Net Blended Yield'!$F$19</f>
        <v>1.40523367646813E-2</v>
      </c>
      <c r="I22" s="114"/>
    </row>
    <row r="23" spans="1:11" s="92" customFormat="1" ht="17.25" customHeight="1" x14ac:dyDescent="0.2">
      <c r="A23" s="116" t="s">
        <v>28</v>
      </c>
      <c r="B23" s="116"/>
      <c r="C23" s="90"/>
      <c r="D23" s="90"/>
      <c r="E23" s="90"/>
      <c r="F23" s="90"/>
      <c r="G23" s="115">
        <f>'[428]SVM Net Blended Yield'!$F$19</f>
        <v>1.6644523850676999E-2</v>
      </c>
      <c r="I23" s="114"/>
      <c r="K23" s="114"/>
    </row>
    <row r="24" spans="1:11" s="92" customFormat="1" ht="17.25" customHeight="1" x14ac:dyDescent="0.2">
      <c r="A24" s="118" t="s">
        <v>29</v>
      </c>
      <c r="B24" s="118"/>
      <c r="G24" s="117">
        <f>'[429]SVN Net Blended Yield'!$F$19</f>
        <v>1.1486029042268199E-2</v>
      </c>
      <c r="I24" s="114"/>
    </row>
    <row r="25" spans="1:11" s="92" customFormat="1" ht="17.25" customHeight="1" x14ac:dyDescent="0.2">
      <c r="A25" s="116" t="s">
        <v>35</v>
      </c>
      <c r="B25" s="116"/>
      <c r="C25" s="90"/>
      <c r="D25" s="90"/>
      <c r="E25" s="90"/>
      <c r="F25" s="90"/>
      <c r="G25" s="115">
        <f>'[430]SVO Net Blended Yield'!$F$19</f>
        <v>1.7479962223057099E-2</v>
      </c>
      <c r="I25" s="114"/>
    </row>
    <row r="26" spans="1:11" s="92" customFormat="1" ht="17.25" customHeight="1" x14ac:dyDescent="0.2">
      <c r="A26" s="118" t="s">
        <v>31</v>
      </c>
      <c r="B26" s="118"/>
      <c r="G26" s="117">
        <f>'[431]SVQ Net Blended Yield'!$F$19</f>
        <v>1.9646102138437101E-2</v>
      </c>
      <c r="I26" s="114"/>
    </row>
    <row r="27" spans="1:11" s="92" customFormat="1" ht="17.25" customHeight="1" x14ac:dyDescent="0.2">
      <c r="A27" s="116" t="s">
        <v>32</v>
      </c>
      <c r="B27" s="116"/>
      <c r="C27" s="90"/>
      <c r="D27" s="90"/>
      <c r="E27" s="90"/>
      <c r="F27" s="90"/>
      <c r="G27" s="115">
        <f>'[432]SVU Net Blended Yield'!$F$19</f>
        <v>1.7612074615385599E-2</v>
      </c>
      <c r="I27" s="114"/>
    </row>
    <row r="28" spans="1:11" s="92" customFormat="1" ht="17.25" customHeight="1" x14ac:dyDescent="0.2">
      <c r="A28" s="111" t="s">
        <v>54</v>
      </c>
      <c r="B28" s="111"/>
      <c r="C28" s="111"/>
      <c r="D28" s="111"/>
      <c r="E28" s="111"/>
      <c r="F28" s="111"/>
      <c r="G28" s="113">
        <v>2.58</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3096</v>
      </c>
      <c r="I30" s="114"/>
    </row>
    <row r="31" spans="1:11" s="92" customFormat="1" ht="17.25" customHeight="1" x14ac:dyDescent="0.2">
      <c r="A31" s="111" t="s">
        <v>4</v>
      </c>
      <c r="B31" s="111"/>
      <c r="C31" s="111"/>
      <c r="D31" s="111"/>
      <c r="E31" s="111"/>
      <c r="F31" s="111"/>
      <c r="G31" s="128">
        <v>1.0424</v>
      </c>
      <c r="I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E36" s="99" t="s">
        <v>11</v>
      </c>
      <c r="F36" s="89"/>
      <c r="G36" s="89"/>
      <c r="H36" s="89"/>
      <c r="I36" s="88">
        <v>0.92347699999999999</v>
      </c>
    </row>
    <row r="37" spans="1:17" s="84" customFormat="1" ht="17.25" customHeight="1" x14ac:dyDescent="0.2">
      <c r="A37" s="104" t="s">
        <v>91</v>
      </c>
      <c r="B37" s="103" t="s">
        <v>49</v>
      </c>
      <c r="C37" s="101" t="s">
        <v>45</v>
      </c>
      <c r="E37" s="104" t="s">
        <v>12</v>
      </c>
      <c r="I37" s="91">
        <v>2.6319999999999998E-3</v>
      </c>
      <c r="O37" s="104"/>
      <c r="P37" s="103"/>
      <c r="Q37" s="103"/>
    </row>
    <row r="38" spans="1:17" s="84" customFormat="1" ht="17.25" customHeight="1" x14ac:dyDescent="0.2">
      <c r="A38" s="99" t="s">
        <v>52</v>
      </c>
      <c r="B38" s="98" t="s">
        <v>44</v>
      </c>
      <c r="C38" s="98" t="s">
        <v>51</v>
      </c>
      <c r="E38" s="99" t="s">
        <v>13</v>
      </c>
      <c r="F38" s="89"/>
      <c r="G38" s="89"/>
      <c r="H38" s="89"/>
      <c r="I38" s="88">
        <v>0</v>
      </c>
      <c r="O38" s="104"/>
      <c r="P38" s="103"/>
      <c r="Q38" s="103"/>
    </row>
    <row r="39" spans="1:17" s="84" customFormat="1" ht="17.25" customHeight="1" thickBot="1" x14ac:dyDescent="0.25">
      <c r="A39" s="102" t="s">
        <v>64</v>
      </c>
      <c r="B39" s="101" t="s">
        <v>81</v>
      </c>
      <c r="C39" s="101" t="s">
        <v>45</v>
      </c>
      <c r="E39" s="100" t="s">
        <v>14</v>
      </c>
      <c r="F39" s="86"/>
      <c r="G39" s="86"/>
      <c r="H39" s="86"/>
      <c r="I39" s="85">
        <v>7.3889999999999997E-2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0.13725785726900799</v>
      </c>
      <c r="E44" s="90" t="s">
        <v>85</v>
      </c>
      <c r="F44" s="89"/>
      <c r="G44" s="89"/>
      <c r="H44" s="89"/>
      <c r="I44" s="88">
        <v>0.62155488939580494</v>
      </c>
    </row>
    <row r="45" spans="1:17" s="84" customFormat="1" ht="17.25" customHeight="1" x14ac:dyDescent="0.2">
      <c r="A45" s="92" t="s">
        <v>18</v>
      </c>
      <c r="C45" s="91">
        <v>5.6270209973970198E-2</v>
      </c>
      <c r="E45" s="92" t="s">
        <v>86</v>
      </c>
      <c r="I45" s="91">
        <v>6.6690115411574796E-2</v>
      </c>
    </row>
    <row r="46" spans="1:17" s="84" customFormat="1" ht="17.25" customHeight="1" x14ac:dyDescent="0.2">
      <c r="A46" s="90" t="s">
        <v>82</v>
      </c>
      <c r="B46" s="89"/>
      <c r="C46" s="88">
        <v>0.30859010305499768</v>
      </c>
      <c r="E46" s="90" t="s">
        <v>87</v>
      </c>
      <c r="F46" s="89"/>
      <c r="G46" s="89"/>
      <c r="H46" s="89"/>
      <c r="I46" s="88">
        <v>0.1405326520077691</v>
      </c>
    </row>
    <row r="47" spans="1:17" s="84" customFormat="1" ht="17.25" customHeight="1" x14ac:dyDescent="0.2">
      <c r="A47" s="92" t="s">
        <v>19</v>
      </c>
      <c r="C47" s="91">
        <v>0.2798854257684672</v>
      </c>
      <c r="E47" s="92" t="s">
        <v>88</v>
      </c>
      <c r="I47" s="91">
        <v>8.7372838696456331E-2</v>
      </c>
    </row>
    <row r="48" spans="1:17" s="84" customFormat="1" ht="17.25" customHeight="1" x14ac:dyDescent="0.2">
      <c r="A48" s="90" t="s">
        <v>20</v>
      </c>
      <c r="B48" s="89"/>
      <c r="C48" s="88">
        <v>0.13531352383877601</v>
      </c>
      <c r="E48" s="90" t="s">
        <v>90</v>
      </c>
      <c r="F48" s="89"/>
      <c r="G48" s="89"/>
      <c r="H48" s="89"/>
      <c r="I48" s="88">
        <v>3.692183152579943E-3</v>
      </c>
    </row>
    <row r="49" spans="1:9" s="84" customFormat="1" ht="17.25" customHeight="1" x14ac:dyDescent="0.2">
      <c r="A49" s="92" t="s">
        <v>12</v>
      </c>
      <c r="C49" s="91">
        <v>2.5255587590298301E-3</v>
      </c>
      <c r="E49" s="92" t="s">
        <v>89</v>
      </c>
      <c r="I49" s="91">
        <v>0</v>
      </c>
    </row>
    <row r="50" spans="1:9" s="84" customFormat="1" ht="17.25" customHeight="1" thickBot="1" x14ac:dyDescent="0.25">
      <c r="A50" s="90" t="s">
        <v>83</v>
      </c>
      <c r="B50" s="89"/>
      <c r="C50" s="88">
        <v>0</v>
      </c>
      <c r="E50" s="129" t="s">
        <v>14</v>
      </c>
      <c r="F50" s="129"/>
      <c r="G50" s="129"/>
      <c r="H50" s="129"/>
      <c r="I50" s="130">
        <v>8.0157321335760395E-2</v>
      </c>
    </row>
    <row r="51" spans="1:9" s="84" customFormat="1" ht="17.25" customHeight="1" thickBot="1" x14ac:dyDescent="0.25">
      <c r="A51" s="87" t="s">
        <v>14</v>
      </c>
      <c r="B51" s="86"/>
      <c r="C51" s="85">
        <v>8.0157321335760395E-2</v>
      </c>
      <c r="E51" s="92"/>
      <c r="I51" s="91"/>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44135</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26474977607.5499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'[433]SVW Net Blended Yield'!$F$18</f>
        <v>2.2256178773957799E-2</v>
      </c>
      <c r="I16" s="114"/>
    </row>
    <row r="17" spans="1:11" s="92" customFormat="1" ht="17.25" customHeight="1" x14ac:dyDescent="0.2">
      <c r="A17" s="116" t="s">
        <v>22</v>
      </c>
      <c r="B17" s="116"/>
      <c r="C17" s="90"/>
      <c r="D17" s="90"/>
      <c r="E17" s="90"/>
      <c r="F17" s="90"/>
      <c r="G17" s="115">
        <f>'[434]SVC Net Blended Yield'!$F$19</f>
        <v>2.0216791219425798E-2</v>
      </c>
      <c r="I17" s="114"/>
    </row>
    <row r="18" spans="1:11" s="92" customFormat="1" ht="17.25" customHeight="1" x14ac:dyDescent="0.2">
      <c r="A18" s="118" t="s">
        <v>25</v>
      </c>
      <c r="B18" s="118"/>
      <c r="G18" s="117">
        <f>'[435]SVE Net Blended Yield'!$F$19</f>
        <v>2.0715762569946901E-2</v>
      </c>
      <c r="I18" s="114"/>
      <c r="K18" s="114"/>
    </row>
    <row r="19" spans="1:11" s="92" customFormat="1" ht="17.25" customHeight="1" x14ac:dyDescent="0.2">
      <c r="A19" s="116" t="s">
        <v>26</v>
      </c>
      <c r="B19" s="116"/>
      <c r="C19" s="90"/>
      <c r="D19" s="90"/>
      <c r="E19" s="90"/>
      <c r="F19" s="90"/>
      <c r="G19" s="115">
        <f>'[436]SVF Net Blended Yield'!$F$19</f>
        <v>1.81049008405001E-2</v>
      </c>
      <c r="I19" s="114"/>
    </row>
    <row r="20" spans="1:11" s="92" customFormat="1" ht="17.25" customHeight="1" x14ac:dyDescent="0.2">
      <c r="A20" s="118" t="s">
        <v>27</v>
      </c>
      <c r="B20" s="118"/>
      <c r="G20" s="117">
        <f>'[437]SVJ Net Blended Yield'!$F$19</f>
        <v>1.51837164925114E-2</v>
      </c>
      <c r="I20" s="114"/>
    </row>
    <row r="21" spans="1:11" s="92" customFormat="1" ht="17.25" customHeight="1" x14ac:dyDescent="0.2">
      <c r="A21" s="116" t="s">
        <v>34</v>
      </c>
      <c r="B21" s="116"/>
      <c r="C21" s="90"/>
      <c r="D21" s="90"/>
      <c r="E21" s="90"/>
      <c r="F21" s="90"/>
      <c r="G21" s="115">
        <f>'[438]SVK Net Blended Yield'!$F$19</f>
        <v>1.7170914396843099E-2</v>
      </c>
      <c r="I21" s="114"/>
    </row>
    <row r="22" spans="1:11" s="92" customFormat="1" ht="17.25" customHeight="1" x14ac:dyDescent="0.2">
      <c r="A22" s="118" t="s">
        <v>33</v>
      </c>
      <c r="B22" s="118"/>
      <c r="G22" s="117">
        <f>'[439]SVL Net Blended Yield'!$F$19</f>
        <v>1.51227067326738E-2</v>
      </c>
      <c r="I22" s="114"/>
    </row>
    <row r="23" spans="1:11" s="92" customFormat="1" ht="17.25" customHeight="1" x14ac:dyDescent="0.2">
      <c r="A23" s="116" t="s">
        <v>28</v>
      </c>
      <c r="B23" s="116"/>
      <c r="C23" s="90"/>
      <c r="D23" s="90"/>
      <c r="E23" s="90"/>
      <c r="F23" s="90"/>
      <c r="G23" s="115">
        <f>'[440]SVM Net Blended Yield'!$F$19</f>
        <v>1.7713108304340801E-2</v>
      </c>
      <c r="I23" s="114"/>
      <c r="K23" s="114"/>
    </row>
    <row r="24" spans="1:11" s="92" customFormat="1" ht="17.25" customHeight="1" x14ac:dyDescent="0.2">
      <c r="A24" s="118" t="s">
        <v>29</v>
      </c>
      <c r="B24" s="118"/>
      <c r="G24" s="117">
        <f>'[441]SVN Net Blended Yield'!$F$19</f>
        <v>1.2563646669500401E-2</v>
      </c>
      <c r="I24" s="114"/>
    </row>
    <row r="25" spans="1:11" s="92" customFormat="1" ht="17.25" customHeight="1" x14ac:dyDescent="0.2">
      <c r="A25" s="116" t="s">
        <v>35</v>
      </c>
      <c r="B25" s="116"/>
      <c r="C25" s="90"/>
      <c r="D25" s="90"/>
      <c r="E25" s="90"/>
      <c r="F25" s="90"/>
      <c r="G25" s="115">
        <f>'[442]SVO Net Blended Yield'!$F$19</f>
        <v>1.85531201818031E-2</v>
      </c>
      <c r="I25" s="114"/>
    </row>
    <row r="26" spans="1:11" s="92" customFormat="1" ht="17.25" customHeight="1" x14ac:dyDescent="0.2">
      <c r="A26" s="118" t="s">
        <v>31</v>
      </c>
      <c r="B26" s="118"/>
      <c r="G26" s="117">
        <f>'[443]SVQ Net Blended Yield'!$F$19</f>
        <v>2.0714913859410999E-2</v>
      </c>
      <c r="I26" s="114"/>
    </row>
    <row r="27" spans="1:11" s="92" customFormat="1" ht="17.25" customHeight="1" x14ac:dyDescent="0.2">
      <c r="A27" s="116" t="s">
        <v>32</v>
      </c>
      <c r="B27" s="116"/>
      <c r="C27" s="90"/>
      <c r="D27" s="90"/>
      <c r="E27" s="90"/>
      <c r="F27" s="90"/>
      <c r="G27" s="115">
        <f>'[444]SVU Net Blended Yield'!$F$19</f>
        <v>1.8680779852403202E-2</v>
      </c>
      <c r="I27" s="114"/>
    </row>
    <row r="28" spans="1:11" s="92" customFormat="1" ht="17.25" customHeight="1" x14ac:dyDescent="0.2">
      <c r="A28" s="111" t="s">
        <v>54</v>
      </c>
      <c r="B28" s="111"/>
      <c r="C28" s="111"/>
      <c r="D28" s="111"/>
      <c r="E28" s="111"/>
      <c r="F28" s="111"/>
      <c r="G28" s="113">
        <v>2.52</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3090</v>
      </c>
      <c r="I30" s="114"/>
    </row>
    <row r="31" spans="1:11" s="92" customFormat="1" ht="17.25" customHeight="1" x14ac:dyDescent="0.2">
      <c r="A31" s="111" t="s">
        <v>4</v>
      </c>
      <c r="B31" s="111"/>
      <c r="C31" s="111"/>
      <c r="D31" s="111"/>
      <c r="E31" s="111"/>
      <c r="F31" s="111"/>
      <c r="G31" s="128">
        <v>1.0406</v>
      </c>
      <c r="I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E36" s="99" t="s">
        <v>11</v>
      </c>
      <c r="F36" s="89"/>
      <c r="G36" s="89"/>
      <c r="H36" s="89"/>
      <c r="I36" s="88">
        <v>0.912053</v>
      </c>
    </row>
    <row r="37" spans="1:17" s="84" customFormat="1" ht="17.25" customHeight="1" x14ac:dyDescent="0.2">
      <c r="A37" s="104" t="s">
        <v>67</v>
      </c>
      <c r="B37" s="103" t="s">
        <v>49</v>
      </c>
      <c r="C37" s="101" t="s">
        <v>51</v>
      </c>
      <c r="E37" s="104" t="s">
        <v>12</v>
      </c>
      <c r="I37" s="91">
        <v>2.5999999999999999E-3</v>
      </c>
      <c r="O37" s="104"/>
      <c r="P37" s="103"/>
      <c r="Q37" s="103"/>
    </row>
    <row r="38" spans="1:17" s="84" customFormat="1" ht="17.25" customHeight="1" x14ac:dyDescent="0.2">
      <c r="A38" s="99" t="s">
        <v>52</v>
      </c>
      <c r="B38" s="98" t="s">
        <v>44</v>
      </c>
      <c r="C38" s="98" t="s">
        <v>51</v>
      </c>
      <c r="E38" s="99" t="s">
        <v>13</v>
      </c>
      <c r="F38" s="89"/>
      <c r="G38" s="89"/>
      <c r="H38" s="89"/>
      <c r="I38" s="88">
        <v>0</v>
      </c>
      <c r="O38" s="104"/>
      <c r="P38" s="103"/>
      <c r="Q38" s="103"/>
    </row>
    <row r="39" spans="1:17" s="84" customFormat="1" ht="17.25" customHeight="1" thickBot="1" x14ac:dyDescent="0.25">
      <c r="A39" s="102" t="s">
        <v>64</v>
      </c>
      <c r="B39" s="101" t="s">
        <v>81</v>
      </c>
      <c r="C39" s="101" t="s">
        <v>45</v>
      </c>
      <c r="E39" s="100" t="s">
        <v>14</v>
      </c>
      <c r="F39" s="86"/>
      <c r="G39" s="86"/>
      <c r="H39" s="86"/>
      <c r="I39" s="85">
        <v>8.5345000000000004E-2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0.116358867918151</v>
      </c>
      <c r="E44" s="90" t="s">
        <v>85</v>
      </c>
      <c r="F44" s="89"/>
      <c r="G44" s="89"/>
      <c r="H44" s="89"/>
      <c r="I44" s="88">
        <v>0.60860727392758229</v>
      </c>
    </row>
    <row r="45" spans="1:17" s="84" customFormat="1" ht="17.25" customHeight="1" x14ac:dyDescent="0.2">
      <c r="A45" s="92" t="s">
        <v>18</v>
      </c>
      <c r="C45" s="91">
        <v>5.61436275354463E-2</v>
      </c>
      <c r="E45" s="92" t="s">
        <v>86</v>
      </c>
      <c r="I45" s="91">
        <v>6.5840920742704603E-2</v>
      </c>
    </row>
    <row r="46" spans="1:17" s="84" customFormat="1" ht="17.25" customHeight="1" x14ac:dyDescent="0.2">
      <c r="A46" s="90" t="s">
        <v>82</v>
      </c>
      <c r="B46" s="89"/>
      <c r="C46" s="88">
        <v>0.31297345842944874</v>
      </c>
      <c r="E46" s="90" t="s">
        <v>87</v>
      </c>
      <c r="F46" s="89"/>
      <c r="G46" s="89"/>
      <c r="H46" s="89"/>
      <c r="I46" s="88">
        <v>0.1407311937538748</v>
      </c>
    </row>
    <row r="47" spans="1:17" s="84" customFormat="1" ht="17.25" customHeight="1" x14ac:dyDescent="0.2">
      <c r="A47" s="92" t="s">
        <v>19</v>
      </c>
      <c r="C47" s="91">
        <v>0.28414703503728578</v>
      </c>
      <c r="E47" s="92" t="s">
        <v>88</v>
      </c>
      <c r="I47" s="91">
        <v>8.9653990514543938E-2</v>
      </c>
    </row>
    <row r="48" spans="1:17" s="84" customFormat="1" ht="17.25" customHeight="1" x14ac:dyDescent="0.2">
      <c r="A48" s="90" t="s">
        <v>20</v>
      </c>
      <c r="B48" s="89"/>
      <c r="C48" s="88">
        <v>0.13630555627211099</v>
      </c>
      <c r="E48" s="90" t="s">
        <v>90</v>
      </c>
      <c r="F48" s="89"/>
      <c r="G48" s="89"/>
      <c r="H48" s="89"/>
      <c r="I48" s="88">
        <v>3.5939372044094938E-3</v>
      </c>
    </row>
    <row r="49" spans="1:9" s="84" customFormat="1" ht="17.25" customHeight="1" x14ac:dyDescent="0.2">
      <c r="A49" s="92" t="s">
        <v>12</v>
      </c>
      <c r="C49" s="91">
        <v>2.4987709505632301E-3</v>
      </c>
      <c r="E49" s="92" t="s">
        <v>89</v>
      </c>
      <c r="I49" s="91">
        <v>0</v>
      </c>
    </row>
    <row r="50" spans="1:9" s="84" customFormat="1" ht="17.25" customHeight="1" thickBot="1" x14ac:dyDescent="0.25">
      <c r="A50" s="90" t="s">
        <v>83</v>
      </c>
      <c r="B50" s="89"/>
      <c r="C50" s="88">
        <v>0</v>
      </c>
      <c r="E50" s="129" t="s">
        <v>14</v>
      </c>
      <c r="F50" s="129"/>
      <c r="G50" s="129"/>
      <c r="H50" s="129"/>
      <c r="I50" s="130">
        <v>9.1572683856991799E-2</v>
      </c>
    </row>
    <row r="51" spans="1:9" s="84" customFormat="1" ht="17.25" customHeight="1" thickBot="1" x14ac:dyDescent="0.25">
      <c r="A51" s="87" t="s">
        <v>14</v>
      </c>
      <c r="B51" s="86"/>
      <c r="C51" s="85">
        <v>9.1572683856992798E-2</v>
      </c>
      <c r="E51" s="92"/>
      <c r="I51" s="91"/>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62"/>
  <sheetViews>
    <sheetView showGridLines="0" zoomScaleNormal="100" workbookViewId="0">
      <selection activeCell="I18" sqref="I18"/>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44104</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26054627530.9599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'[445]SVW Net Blended Yield'!$F$18</f>
        <v>2.34402396292527E-2</v>
      </c>
      <c r="I16" s="114"/>
    </row>
    <row r="17" spans="1:11" s="92" customFormat="1" ht="17.25" customHeight="1" x14ac:dyDescent="0.2">
      <c r="A17" s="116" t="s">
        <v>22</v>
      </c>
      <c r="B17" s="116"/>
      <c r="C17" s="90"/>
      <c r="D17" s="90"/>
      <c r="E17" s="90"/>
      <c r="F17" s="90"/>
      <c r="G17" s="115">
        <f>'[446]SVC Net Blended Yield'!$F$19</f>
        <v>2.1400841982363399E-2</v>
      </c>
      <c r="I17" s="114"/>
    </row>
    <row r="18" spans="1:11" s="92" customFormat="1" ht="17.25" customHeight="1" x14ac:dyDescent="0.2">
      <c r="A18" s="118" t="s">
        <v>25</v>
      </c>
      <c r="B18" s="118"/>
      <c r="G18" s="117">
        <f>'[447]SVE Net Blended Yield'!$F$19</f>
        <v>2.1899666068882499E-2</v>
      </c>
      <c r="I18" s="114"/>
      <c r="K18" s="114"/>
    </row>
    <row r="19" spans="1:11" s="92" customFormat="1" ht="17.25" customHeight="1" x14ac:dyDescent="0.2">
      <c r="A19" s="116" t="s">
        <v>26</v>
      </c>
      <c r="B19" s="116"/>
      <c r="C19" s="90"/>
      <c r="D19" s="90"/>
      <c r="E19" s="90"/>
      <c r="F19" s="90"/>
      <c r="G19" s="115">
        <f>'[448]SVF Net Blended Yield'!$F$19</f>
        <v>1.9286944834828301E-2</v>
      </c>
      <c r="I19" s="114"/>
    </row>
    <row r="20" spans="1:11" s="92" customFormat="1" ht="17.25" customHeight="1" x14ac:dyDescent="0.2">
      <c r="A20" s="118" t="s">
        <v>27</v>
      </c>
      <c r="B20" s="118"/>
      <c r="G20" s="117">
        <f>'[449]SVJ Net Blended Yield'!$F$19</f>
        <v>1.6367581921919502E-2</v>
      </c>
      <c r="I20" s="114"/>
    </row>
    <row r="21" spans="1:11" s="92" customFormat="1" ht="17.25" customHeight="1" x14ac:dyDescent="0.2">
      <c r="A21" s="116" t="s">
        <v>34</v>
      </c>
      <c r="B21" s="116"/>
      <c r="C21" s="90"/>
      <c r="D21" s="90"/>
      <c r="E21" s="90"/>
      <c r="F21" s="90"/>
      <c r="G21" s="115">
        <f>'[450]SVK Net Blended Yield'!$F$19</f>
        <v>1.8353094028620801E-2</v>
      </c>
      <c r="I21" s="114"/>
    </row>
    <row r="22" spans="1:11" s="92" customFormat="1" ht="17.25" customHeight="1" x14ac:dyDescent="0.2">
      <c r="A22" s="118" t="s">
        <v>33</v>
      </c>
      <c r="B22" s="118"/>
      <c r="G22" s="117">
        <f>'[451]SVL Net Blended Yield'!$F$19</f>
        <v>1.6300728297644201E-2</v>
      </c>
      <c r="I22" s="114"/>
    </row>
    <row r="23" spans="1:11" s="92" customFormat="1" ht="17.25" customHeight="1" x14ac:dyDescent="0.2">
      <c r="A23" s="116" t="s">
        <v>28</v>
      </c>
      <c r="B23" s="116"/>
      <c r="C23" s="90"/>
      <c r="D23" s="90"/>
      <c r="E23" s="90"/>
      <c r="F23" s="90"/>
      <c r="G23" s="115">
        <f>'[452]SVM Net Blended Yield'!$F$19</f>
        <v>1.8897074572077101E-2</v>
      </c>
      <c r="I23" s="114"/>
      <c r="K23" s="114"/>
    </row>
    <row r="24" spans="1:11" s="92" customFormat="1" ht="17.25" customHeight="1" x14ac:dyDescent="0.2">
      <c r="A24" s="118" t="s">
        <v>29</v>
      </c>
      <c r="B24" s="118"/>
      <c r="G24" s="117">
        <f>'[453]SVN Net Blended Yield'!$F$19</f>
        <v>1.37396993654648E-2</v>
      </c>
      <c r="I24" s="114"/>
    </row>
    <row r="25" spans="1:11" s="92" customFormat="1" ht="17.25" customHeight="1" x14ac:dyDescent="0.2">
      <c r="A25" s="116" t="s">
        <v>35</v>
      </c>
      <c r="B25" s="116"/>
      <c r="C25" s="90"/>
      <c r="D25" s="90"/>
      <c r="E25" s="90"/>
      <c r="F25" s="90"/>
      <c r="G25" s="115">
        <f>'[454]SVO Net Blended Yield'!$F$19</f>
        <v>1.9739339887291901E-2</v>
      </c>
      <c r="I25" s="114"/>
    </row>
    <row r="26" spans="1:11" s="92" customFormat="1" ht="17.25" customHeight="1" x14ac:dyDescent="0.2">
      <c r="A26" s="118" t="s">
        <v>31</v>
      </c>
      <c r="B26" s="118"/>
      <c r="G26" s="117">
        <f>'[455]SVQ Net Blended Yield'!$F$19</f>
        <v>2.1898952584300201E-2</v>
      </c>
      <c r="I26" s="114"/>
    </row>
    <row r="27" spans="1:11" s="92" customFormat="1" ht="17.25" customHeight="1" x14ac:dyDescent="0.2">
      <c r="A27" s="116" t="s">
        <v>32</v>
      </c>
      <c r="B27" s="116"/>
      <c r="C27" s="90"/>
      <c r="D27" s="90"/>
      <c r="E27" s="90"/>
      <c r="F27" s="90"/>
      <c r="G27" s="115">
        <f>'[456]SVU Net Blended Yield'!$F$19</f>
        <v>1.9864205090563702E-2</v>
      </c>
      <c r="I27" s="114"/>
    </row>
    <row r="28" spans="1:11" s="92" customFormat="1" ht="17.25" customHeight="1" x14ac:dyDescent="0.2">
      <c r="A28" s="111" t="s">
        <v>54</v>
      </c>
      <c r="B28" s="111"/>
      <c r="C28" s="111"/>
      <c r="D28" s="111"/>
      <c r="E28" s="111"/>
      <c r="F28" s="111"/>
      <c r="G28" s="113">
        <v>2.6</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3123</v>
      </c>
      <c r="I30" s="114"/>
    </row>
    <row r="31" spans="1:11" s="92" customFormat="1" ht="17.25" customHeight="1" x14ac:dyDescent="0.2">
      <c r="A31" s="111" t="s">
        <v>4</v>
      </c>
      <c r="B31" s="111"/>
      <c r="C31" s="111"/>
      <c r="D31" s="111"/>
      <c r="E31" s="111"/>
      <c r="F31" s="111"/>
      <c r="G31" s="128">
        <v>1.0443</v>
      </c>
      <c r="I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E36" s="99" t="s">
        <v>11</v>
      </c>
      <c r="F36" s="89"/>
      <c r="G36" s="89"/>
      <c r="H36" s="89"/>
      <c r="I36" s="88">
        <v>0.93620499999999995</v>
      </c>
    </row>
    <row r="37" spans="1:17" s="84" customFormat="1" ht="17.25" customHeight="1" x14ac:dyDescent="0.2">
      <c r="A37" s="104" t="s">
        <v>67</v>
      </c>
      <c r="B37" s="103" t="s">
        <v>49</v>
      </c>
      <c r="C37" s="101" t="s">
        <v>51</v>
      </c>
      <c r="E37" s="104" t="s">
        <v>12</v>
      </c>
      <c r="I37" s="91">
        <v>2.6359999999999999E-3</v>
      </c>
      <c r="O37" s="104"/>
      <c r="P37" s="103"/>
      <c r="Q37" s="103"/>
    </row>
    <row r="38" spans="1:17" s="84" customFormat="1" ht="17.25" customHeight="1" x14ac:dyDescent="0.2">
      <c r="A38" s="99" t="s">
        <v>52</v>
      </c>
      <c r="B38" s="98" t="s">
        <v>44</v>
      </c>
      <c r="C38" s="98" t="s">
        <v>51</v>
      </c>
      <c r="E38" s="99" t="s">
        <v>13</v>
      </c>
      <c r="F38" s="89"/>
      <c r="G38" s="89"/>
      <c r="H38" s="89"/>
      <c r="I38" s="88">
        <v>0</v>
      </c>
      <c r="O38" s="104"/>
      <c r="P38" s="103"/>
      <c r="Q38" s="103"/>
    </row>
    <row r="39" spans="1:17" s="84" customFormat="1" ht="17.25" customHeight="1" thickBot="1" x14ac:dyDescent="0.25">
      <c r="A39" s="102" t="s">
        <v>64</v>
      </c>
      <c r="B39" s="101" t="s">
        <v>81</v>
      </c>
      <c r="C39" s="101" t="s">
        <v>45</v>
      </c>
      <c r="E39" s="100" t="s">
        <v>14</v>
      </c>
      <c r="F39" s="86"/>
      <c r="G39" s="86"/>
      <c r="H39" s="86"/>
      <c r="I39" s="85">
        <v>6.1157000000000003E-2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E42" s="75" t="s">
        <v>84</v>
      </c>
      <c r="F42" s="96"/>
      <c r="G42" s="96"/>
      <c r="H42" s="96"/>
      <c r="I42" s="96"/>
    </row>
    <row r="43" spans="1:17" s="93" customFormat="1" ht="17.25" customHeight="1" x14ac:dyDescent="0.2">
      <c r="A43" s="95"/>
      <c r="B43" s="95"/>
      <c r="C43" s="94" t="s">
        <v>15</v>
      </c>
      <c r="E43" s="95"/>
      <c r="F43" s="95"/>
      <c r="G43" s="95"/>
      <c r="H43" s="95"/>
      <c r="I43" s="94" t="s">
        <v>15</v>
      </c>
    </row>
    <row r="44" spans="1:17" s="84" customFormat="1" ht="17.25" customHeight="1" x14ac:dyDescent="0.2">
      <c r="A44" s="90" t="s">
        <v>17</v>
      </c>
      <c r="B44" s="89"/>
      <c r="C44" s="88">
        <v>0.120322862641871</v>
      </c>
      <c r="E44" s="90" t="s">
        <v>85</v>
      </c>
      <c r="F44" s="89"/>
      <c r="G44" s="89"/>
      <c r="H44" s="89"/>
      <c r="I44" s="88">
        <v>0.61458723899456269</v>
      </c>
    </row>
    <row r="45" spans="1:17" s="84" customFormat="1" ht="17.25" customHeight="1" x14ac:dyDescent="0.2">
      <c r="A45" s="92" t="s">
        <v>18</v>
      </c>
      <c r="C45" s="91">
        <v>5.6208925618389402E-2</v>
      </c>
      <c r="E45" s="92" t="s">
        <v>86</v>
      </c>
      <c r="I45" s="91">
        <v>6.5944068633532901E-2</v>
      </c>
    </row>
    <row r="46" spans="1:17" s="84" customFormat="1" ht="17.25" customHeight="1" x14ac:dyDescent="0.2">
      <c r="A46" s="90" t="s">
        <v>82</v>
      </c>
      <c r="B46" s="89"/>
      <c r="C46" s="88">
        <v>0.3243139845767391</v>
      </c>
      <c r="E46" s="90" t="s">
        <v>87</v>
      </c>
      <c r="F46" s="89"/>
      <c r="G46" s="89"/>
      <c r="H46" s="89"/>
      <c r="I46" s="88">
        <v>0.14777082792173518</v>
      </c>
    </row>
    <row r="47" spans="1:17" s="84" customFormat="1" ht="17.25" customHeight="1" x14ac:dyDescent="0.2">
      <c r="A47" s="92" t="s">
        <v>19</v>
      </c>
      <c r="C47" s="91">
        <v>0.28718134571225118</v>
      </c>
      <c r="E47" s="92" t="s">
        <v>88</v>
      </c>
      <c r="I47" s="91">
        <v>9.3340076038181855E-2</v>
      </c>
    </row>
    <row r="48" spans="1:17" s="84" customFormat="1" ht="17.25" customHeight="1" x14ac:dyDescent="0.2">
      <c r="A48" s="90" t="s">
        <v>20</v>
      </c>
      <c r="B48" s="89"/>
      <c r="C48" s="88">
        <v>0.13474532044484999</v>
      </c>
      <c r="E48" s="90" t="s">
        <v>90</v>
      </c>
      <c r="F48" s="89"/>
      <c r="G48" s="89"/>
      <c r="H48" s="89"/>
      <c r="I48" s="88">
        <v>3.6551441065040538E-3</v>
      </c>
    </row>
    <row r="49" spans="1:9" s="84" customFormat="1" ht="17.25" customHeight="1" x14ac:dyDescent="0.2">
      <c r="A49" s="92" t="s">
        <v>12</v>
      </c>
      <c r="C49" s="91">
        <v>2.52491670032812E-3</v>
      </c>
      <c r="E49" s="92" t="s">
        <v>89</v>
      </c>
      <c r="I49" s="91">
        <v>0</v>
      </c>
    </row>
    <row r="50" spans="1:9" s="84" customFormat="1" ht="17.25" customHeight="1" thickBot="1" x14ac:dyDescent="0.25">
      <c r="A50" s="90" t="s">
        <v>83</v>
      </c>
      <c r="B50" s="89"/>
      <c r="C50" s="88">
        <v>0</v>
      </c>
      <c r="E50" s="129" t="s">
        <v>14</v>
      </c>
      <c r="F50" s="129"/>
      <c r="G50" s="129"/>
      <c r="H50" s="129"/>
      <c r="I50" s="130">
        <v>7.4702644305528601E-2</v>
      </c>
    </row>
    <row r="51" spans="1:9" s="84" customFormat="1" ht="17.25" customHeight="1" thickBot="1" x14ac:dyDescent="0.25">
      <c r="A51" s="87" t="s">
        <v>14</v>
      </c>
      <c r="B51" s="86"/>
      <c r="C51" s="85">
        <v>7.4702644305528407E-2</v>
      </c>
      <c r="E51" s="92"/>
      <c r="I51" s="91"/>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62"/>
  <sheetViews>
    <sheetView showGridLines="0" topLeftCell="A34"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44074</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25920413701.769901</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'[457]SVW Net Blended Yield'!$F$18</f>
        <v>2.37727578328959E-2</v>
      </c>
      <c r="I16" s="114"/>
    </row>
    <row r="17" spans="1:11" s="92" customFormat="1" ht="17.25" customHeight="1" x14ac:dyDescent="0.2">
      <c r="A17" s="116" t="s">
        <v>22</v>
      </c>
      <c r="B17" s="116"/>
      <c r="C17" s="90"/>
      <c r="D17" s="90"/>
      <c r="E17" s="90"/>
      <c r="F17" s="90"/>
      <c r="G17" s="115">
        <f>'[458]SVC Net Blended Yield'!$F$19</f>
        <v>2.17333732333608E-2</v>
      </c>
      <c r="I17" s="114"/>
    </row>
    <row r="18" spans="1:11" s="92" customFormat="1" ht="17.25" customHeight="1" x14ac:dyDescent="0.2">
      <c r="A18" s="118" t="s">
        <v>25</v>
      </c>
      <c r="B18" s="118"/>
      <c r="G18" s="117">
        <f>'[459]SVE Net Blended Yield'!$F$19</f>
        <v>2.2232133864876099E-2</v>
      </c>
      <c r="I18" s="114"/>
      <c r="K18" s="114"/>
    </row>
    <row r="19" spans="1:11" s="92" customFormat="1" ht="17.25" customHeight="1" x14ac:dyDescent="0.2">
      <c r="A19" s="116" t="s">
        <v>26</v>
      </c>
      <c r="B19" s="116"/>
      <c r="C19" s="90"/>
      <c r="D19" s="90"/>
      <c r="E19" s="90"/>
      <c r="F19" s="90"/>
      <c r="G19" s="115">
        <f>'[460]SVF Net Blended Yield'!$F$19</f>
        <v>1.9618846858987501E-2</v>
      </c>
      <c r="I19" s="114"/>
    </row>
    <row r="20" spans="1:11" s="92" customFormat="1" ht="17.25" customHeight="1" x14ac:dyDescent="0.2">
      <c r="A20" s="118" t="s">
        <v>27</v>
      </c>
      <c r="B20" s="118"/>
      <c r="G20" s="117">
        <f>'[461]SVJ Net Blended Yield'!$F$19</f>
        <v>1.66991173580858E-2</v>
      </c>
      <c r="I20" s="114"/>
    </row>
    <row r="21" spans="1:11" s="92" customFormat="1" ht="17.25" customHeight="1" x14ac:dyDescent="0.2">
      <c r="A21" s="116" t="s">
        <v>34</v>
      </c>
      <c r="B21" s="116"/>
      <c r="C21" s="90"/>
      <c r="D21" s="90"/>
      <c r="E21" s="90"/>
      <c r="F21" s="90"/>
      <c r="G21" s="115">
        <f>'[462]SVK Net Blended Yield'!$F$19</f>
        <v>1.8684152232254898E-2</v>
      </c>
      <c r="I21" s="114"/>
    </row>
    <row r="22" spans="1:11" s="92" customFormat="1" ht="17.25" customHeight="1" x14ac:dyDescent="0.2">
      <c r="A22" s="118" t="s">
        <v>33</v>
      </c>
      <c r="B22" s="118"/>
      <c r="G22" s="117">
        <f>'[463]SVL Net Blended Yield'!$F$19</f>
        <v>1.6632555347854301E-2</v>
      </c>
      <c r="I22" s="114"/>
    </row>
    <row r="23" spans="1:11" s="92" customFormat="1" ht="17.25" customHeight="1" x14ac:dyDescent="0.2">
      <c r="A23" s="116" t="s">
        <v>28</v>
      </c>
      <c r="B23" s="116"/>
      <c r="C23" s="90"/>
      <c r="D23" s="90"/>
      <c r="E23" s="90"/>
      <c r="F23" s="90"/>
      <c r="G23" s="115">
        <f>'[464]SVM Net Blended Yield'!$F$19</f>
        <v>1.9229588809916098E-2</v>
      </c>
      <c r="I23" s="114"/>
      <c r="K23" s="114"/>
    </row>
    <row r="24" spans="1:11" s="92" customFormat="1" ht="17.25" customHeight="1" x14ac:dyDescent="0.2">
      <c r="A24" s="118" t="s">
        <v>29</v>
      </c>
      <c r="B24" s="118"/>
      <c r="G24" s="117">
        <f>'[465]SVN Net Blended Yield'!$F$19</f>
        <v>1.4072982201087301E-2</v>
      </c>
      <c r="I24" s="114"/>
    </row>
    <row r="25" spans="1:11" s="92" customFormat="1" ht="17.25" customHeight="1" x14ac:dyDescent="0.2">
      <c r="A25" s="116" t="s">
        <v>35</v>
      </c>
      <c r="B25" s="116"/>
      <c r="C25" s="90"/>
      <c r="D25" s="90"/>
      <c r="E25" s="90"/>
      <c r="F25" s="90"/>
      <c r="G25" s="115">
        <f>'[466]SVO Net Blended Yield'!$F$19</f>
        <v>2.0071322770853401E-2</v>
      </c>
      <c r="I25" s="114"/>
    </row>
    <row r="26" spans="1:11" s="92" customFormat="1" ht="17.25" customHeight="1" x14ac:dyDescent="0.2">
      <c r="A26" s="118" t="s">
        <v>31</v>
      </c>
      <c r="B26" s="118"/>
      <c r="G26" s="117">
        <f>'[467]SVQ Net Blended Yield'!$F$19</f>
        <v>2.2231430940145E-2</v>
      </c>
      <c r="I26" s="114"/>
    </row>
    <row r="27" spans="1:11" s="92" customFormat="1" ht="17.25" customHeight="1" x14ac:dyDescent="0.2">
      <c r="A27" s="116" t="s">
        <v>32</v>
      </c>
      <c r="B27" s="116"/>
      <c r="C27" s="90"/>
      <c r="D27" s="90"/>
      <c r="E27" s="90"/>
      <c r="F27" s="90"/>
      <c r="G27" s="115">
        <f>'[468]SVU Net Blended Yield'!$F$19</f>
        <v>2.0196450519919602E-2</v>
      </c>
      <c r="I27" s="114"/>
    </row>
    <row r="28" spans="1:11" s="92" customFormat="1" ht="17.25" customHeight="1" x14ac:dyDescent="0.2">
      <c r="A28" s="111" t="s">
        <v>54</v>
      </c>
      <c r="B28" s="111"/>
      <c r="C28" s="111"/>
      <c r="D28" s="111"/>
      <c r="E28" s="111"/>
      <c r="F28" s="111"/>
      <c r="G28" s="113">
        <v>2.64</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3133</v>
      </c>
      <c r="I30" s="114"/>
    </row>
    <row r="31" spans="1:11" s="92" customFormat="1" ht="17.25" customHeight="1" x14ac:dyDescent="0.2">
      <c r="A31" s="111" t="s">
        <v>4</v>
      </c>
      <c r="B31" s="111"/>
      <c r="C31" s="111"/>
      <c r="D31" s="111"/>
      <c r="E31" s="111"/>
      <c r="F31" s="111"/>
      <c r="G31" s="128">
        <v>1.0462</v>
      </c>
      <c r="I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E36" s="99" t="s">
        <v>11</v>
      </c>
      <c r="F36" s="89"/>
      <c r="G36" s="89"/>
      <c r="H36" s="89"/>
      <c r="I36" s="88">
        <v>0.939029</v>
      </c>
    </row>
    <row r="37" spans="1:17" s="84" customFormat="1" ht="17.25" customHeight="1" x14ac:dyDescent="0.2">
      <c r="A37" s="104" t="s">
        <v>67</v>
      </c>
      <c r="B37" s="103" t="s">
        <v>49</v>
      </c>
      <c r="C37" s="101" t="s">
        <v>51</v>
      </c>
      <c r="E37" s="104" t="s">
        <v>12</v>
      </c>
      <c r="I37" s="91">
        <v>2.6450000000000002E-3</v>
      </c>
      <c r="O37" s="104"/>
      <c r="P37" s="103"/>
      <c r="Q37" s="103"/>
    </row>
    <row r="38" spans="1:17" s="84" customFormat="1" ht="17.25" customHeight="1" x14ac:dyDescent="0.2">
      <c r="A38" s="99" t="s">
        <v>64</v>
      </c>
      <c r="B38" s="98" t="s">
        <v>81</v>
      </c>
      <c r="C38" s="98" t="s">
        <v>45</v>
      </c>
      <c r="E38" s="99" t="s">
        <v>13</v>
      </c>
      <c r="F38" s="89"/>
      <c r="G38" s="89"/>
      <c r="H38" s="89"/>
      <c r="I38" s="88">
        <v>0</v>
      </c>
      <c r="O38" s="104"/>
      <c r="P38" s="103"/>
      <c r="Q38" s="103"/>
    </row>
    <row r="39" spans="1:17" s="84" customFormat="1" ht="17.25" customHeight="1" thickBot="1" x14ac:dyDescent="0.25">
      <c r="A39" s="102" t="s">
        <v>52</v>
      </c>
      <c r="B39" s="101" t="s">
        <v>44</v>
      </c>
      <c r="C39" s="101" t="s">
        <v>51</v>
      </c>
      <c r="E39" s="100" t="s">
        <v>14</v>
      </c>
      <c r="F39" s="86"/>
      <c r="G39" s="86"/>
      <c r="H39" s="86"/>
      <c r="I39" s="85">
        <v>5.8325000000000002E-2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0.12117748219150801</v>
      </c>
    </row>
    <row r="45" spans="1:17" s="84" customFormat="1" ht="17.25" customHeight="1" x14ac:dyDescent="0.2">
      <c r="A45" s="92" t="s">
        <v>18</v>
      </c>
      <c r="D45" s="91">
        <v>5.7095690920220099E-2</v>
      </c>
    </row>
    <row r="46" spans="1:17" s="84" customFormat="1" ht="17.25" customHeight="1" x14ac:dyDescent="0.2">
      <c r="A46" s="90" t="s">
        <v>82</v>
      </c>
      <c r="B46" s="89"/>
      <c r="C46" s="89"/>
      <c r="D46" s="88">
        <v>0.32848666335546312</v>
      </c>
    </row>
    <row r="47" spans="1:17" s="84" customFormat="1" ht="17.25" customHeight="1" x14ac:dyDescent="0.2">
      <c r="A47" s="92" t="s">
        <v>19</v>
      </c>
      <c r="D47" s="91">
        <v>0.29054843465396091</v>
      </c>
    </row>
    <row r="48" spans="1:17" s="84" customFormat="1" ht="17.25" customHeight="1" x14ac:dyDescent="0.2">
      <c r="A48" s="90" t="s">
        <v>20</v>
      </c>
      <c r="B48" s="89"/>
      <c r="C48" s="89"/>
      <c r="D48" s="88">
        <v>0.129270290959623</v>
      </c>
    </row>
    <row r="49" spans="1:9" s="84" customFormat="1" ht="17.25" customHeight="1" x14ac:dyDescent="0.2">
      <c r="A49" s="92" t="s">
        <v>12</v>
      </c>
      <c r="D49" s="91">
        <v>2.52873745804928E-3</v>
      </c>
    </row>
    <row r="50" spans="1:9" s="84" customFormat="1" ht="17.25" customHeight="1" x14ac:dyDescent="0.2">
      <c r="A50" s="90" t="s">
        <v>83</v>
      </c>
      <c r="B50" s="89"/>
      <c r="C50" s="89"/>
      <c r="D50" s="88">
        <v>0</v>
      </c>
      <c r="E50" s="97"/>
    </row>
    <row r="51" spans="1:9" s="84" customFormat="1" ht="17.25" customHeight="1" thickBot="1" x14ac:dyDescent="0.25">
      <c r="A51" s="87" t="s">
        <v>14</v>
      </c>
      <c r="B51" s="86"/>
      <c r="C51" s="86"/>
      <c r="D51" s="85">
        <v>7.0892700461180402E-2</v>
      </c>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62"/>
  <sheetViews>
    <sheetView showGridLines="0" topLeftCell="A4"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44043</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26030956248.949902</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'[469]SVW Net Blended Yield'!$F$18</f>
        <v>2.3571731751498799E-2</v>
      </c>
      <c r="I16" s="114"/>
    </row>
    <row r="17" spans="1:11" s="92" customFormat="1" ht="17.25" customHeight="1" x14ac:dyDescent="0.2">
      <c r="A17" s="116" t="s">
        <v>22</v>
      </c>
      <c r="B17" s="116"/>
      <c r="C17" s="90"/>
      <c r="D17" s="90"/>
      <c r="E17" s="90"/>
      <c r="F17" s="90"/>
      <c r="G17" s="115">
        <f>'[470]SVC Net Blended Yield'!$F$19</f>
        <v>2.15323373099412E-2</v>
      </c>
      <c r="I17" s="114"/>
    </row>
    <row r="18" spans="1:11" s="92" customFormat="1" ht="17.25" customHeight="1" x14ac:dyDescent="0.2">
      <c r="A18" s="118" t="s">
        <v>25</v>
      </c>
      <c r="B18" s="118"/>
      <c r="G18" s="117">
        <f>'[471]SVE Net Blended Yield'!$F$19</f>
        <v>2.2031143579994798E-2</v>
      </c>
      <c r="I18" s="114"/>
      <c r="K18" s="114"/>
    </row>
    <row r="19" spans="1:11" s="92" customFormat="1" ht="17.25" customHeight="1" x14ac:dyDescent="0.2">
      <c r="A19" s="116" t="s">
        <v>26</v>
      </c>
      <c r="B19" s="116"/>
      <c r="C19" s="90"/>
      <c r="D19" s="90"/>
      <c r="E19" s="90"/>
      <c r="F19" s="90"/>
      <c r="G19" s="115">
        <f>'[472]SVF Net Blended Yield'!$F$19</f>
        <v>1.9415328800808901E-2</v>
      </c>
      <c r="I19" s="114"/>
    </row>
    <row r="20" spans="1:11" s="92" customFormat="1" ht="17.25" customHeight="1" x14ac:dyDescent="0.2">
      <c r="A20" s="118" t="s">
        <v>27</v>
      </c>
      <c r="B20" s="118"/>
      <c r="G20" s="117">
        <f>'[473]SVJ Net Blended Yield'!$F$19</f>
        <v>1.6498824336127201E-2</v>
      </c>
      <c r="I20" s="114"/>
    </row>
    <row r="21" spans="1:11" s="92" customFormat="1" ht="17.25" customHeight="1" x14ac:dyDescent="0.2">
      <c r="A21" s="116" t="s">
        <v>34</v>
      </c>
      <c r="B21" s="116"/>
      <c r="C21" s="90"/>
      <c r="D21" s="90"/>
      <c r="E21" s="90"/>
      <c r="F21" s="90"/>
      <c r="G21" s="115">
        <f>'[474]SVK Net Blended Yield'!$F$19</f>
        <v>1.8483227447204501E-2</v>
      </c>
      <c r="I21" s="114"/>
    </row>
    <row r="22" spans="1:11" s="92" customFormat="1" ht="17.25" customHeight="1" x14ac:dyDescent="0.2">
      <c r="A22" s="118" t="s">
        <v>33</v>
      </c>
      <c r="B22" s="118"/>
      <c r="G22" s="117">
        <f>'[475]SVL Net Blended Yield'!$F$19</f>
        <v>1.6429816081149198E-2</v>
      </c>
      <c r="I22" s="114"/>
    </row>
    <row r="23" spans="1:11" s="92" customFormat="1" ht="17.25" customHeight="1" x14ac:dyDescent="0.2">
      <c r="A23" s="116" t="s">
        <v>28</v>
      </c>
      <c r="B23" s="116"/>
      <c r="C23" s="90"/>
      <c r="D23" s="90"/>
      <c r="E23" s="90"/>
      <c r="F23" s="90"/>
      <c r="G23" s="115">
        <f>'[476]SVM Net Blended Yield'!$F$19</f>
        <v>1.9028577636478399E-2</v>
      </c>
      <c r="I23" s="114"/>
      <c r="K23" s="114"/>
    </row>
    <row r="24" spans="1:11" s="92" customFormat="1" ht="17.25" customHeight="1" x14ac:dyDescent="0.2">
      <c r="A24" s="118" t="s">
        <v>29</v>
      </c>
      <c r="B24" s="118"/>
      <c r="G24" s="117">
        <f>'[477]SVN Net Blended Yield'!$F$19</f>
        <v>1.38745665631124E-2</v>
      </c>
      <c r="I24" s="114"/>
    </row>
    <row r="25" spans="1:11" s="92" customFormat="1" ht="17.25" customHeight="1" x14ac:dyDescent="0.2">
      <c r="A25" s="116" t="s">
        <v>35</v>
      </c>
      <c r="B25" s="116"/>
      <c r="C25" s="90"/>
      <c r="D25" s="90"/>
      <c r="E25" s="90"/>
      <c r="F25" s="90"/>
      <c r="G25" s="115">
        <f>'[478]SVO Net Blended Yield'!$F$19</f>
        <v>1.9867733273399898E-2</v>
      </c>
      <c r="I25" s="114"/>
    </row>
    <row r="26" spans="1:11" s="92" customFormat="1" ht="17.25" customHeight="1" x14ac:dyDescent="0.2">
      <c r="A26" s="118" t="s">
        <v>31</v>
      </c>
      <c r="B26" s="118"/>
      <c r="G26" s="117">
        <f>'[479]SVQ Net Blended Yield'!$F$19</f>
        <v>2.2030342789778001E-2</v>
      </c>
      <c r="I26" s="114"/>
    </row>
    <row r="27" spans="1:11" s="92" customFormat="1" ht="17.25" customHeight="1" x14ac:dyDescent="0.2">
      <c r="A27" s="116" t="s">
        <v>32</v>
      </c>
      <c r="B27" s="116"/>
      <c r="C27" s="90"/>
      <c r="D27" s="90"/>
      <c r="E27" s="90"/>
      <c r="F27" s="90"/>
      <c r="G27" s="115">
        <f>'[480]SVU Net Blended Yield'!$F$19</f>
        <v>1.9995433676723899E-2</v>
      </c>
      <c r="I27" s="114"/>
    </row>
    <row r="28" spans="1:11" s="92" customFormat="1" ht="17.25" customHeight="1" x14ac:dyDescent="0.2">
      <c r="A28" s="111" t="s">
        <v>54</v>
      </c>
      <c r="B28" s="111"/>
      <c r="C28" s="111"/>
      <c r="D28" s="111"/>
      <c r="E28" s="111"/>
      <c r="F28" s="111"/>
      <c r="G28" s="113">
        <v>2.4900000000000002</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3152</v>
      </c>
      <c r="I30" s="114"/>
    </row>
    <row r="31" spans="1:11" s="92" customFormat="1" ht="17.25" customHeight="1" x14ac:dyDescent="0.2">
      <c r="A31" s="111" t="s">
        <v>4</v>
      </c>
      <c r="B31" s="111"/>
      <c r="C31" s="111"/>
      <c r="D31" s="111"/>
      <c r="E31" s="111"/>
      <c r="F31" s="111"/>
      <c r="G31" s="128">
        <v>1.0468</v>
      </c>
      <c r="I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E36" s="99" t="s">
        <v>11</v>
      </c>
      <c r="F36" s="89"/>
      <c r="G36" s="89"/>
      <c r="H36" s="89"/>
      <c r="I36" s="88">
        <v>0.92310400000000004</v>
      </c>
    </row>
    <row r="37" spans="1:17" s="84" customFormat="1" ht="17.25" customHeight="1" x14ac:dyDescent="0.2">
      <c r="A37" s="104" t="s">
        <v>67</v>
      </c>
      <c r="B37" s="103" t="s">
        <v>49</v>
      </c>
      <c r="C37" s="101" t="s">
        <v>51</v>
      </c>
      <c r="E37" s="104" t="s">
        <v>12</v>
      </c>
      <c r="I37" s="91">
        <v>2.6289999999999998E-3</v>
      </c>
      <c r="O37" s="104"/>
      <c r="P37" s="103"/>
      <c r="Q37" s="103"/>
    </row>
    <row r="38" spans="1:17" s="84" customFormat="1" ht="17.25" customHeight="1" x14ac:dyDescent="0.2">
      <c r="A38" s="99" t="s">
        <v>64</v>
      </c>
      <c r="B38" s="98" t="s">
        <v>81</v>
      </c>
      <c r="C38" s="98" t="s">
        <v>45</v>
      </c>
      <c r="E38" s="99" t="s">
        <v>13</v>
      </c>
      <c r="F38" s="89"/>
      <c r="G38" s="89"/>
      <c r="H38" s="89"/>
      <c r="I38" s="88">
        <v>0</v>
      </c>
      <c r="O38" s="104"/>
      <c r="P38" s="103"/>
      <c r="Q38" s="103"/>
    </row>
    <row r="39" spans="1:17" s="84" customFormat="1" ht="17.25" customHeight="1" thickBot="1" x14ac:dyDescent="0.25">
      <c r="A39" s="102" t="s">
        <v>52</v>
      </c>
      <c r="B39" s="101" t="s">
        <v>44</v>
      </c>
      <c r="C39" s="101" t="s">
        <v>51</v>
      </c>
      <c r="E39" s="100" t="s">
        <v>14</v>
      </c>
      <c r="F39" s="86"/>
      <c r="G39" s="86"/>
      <c r="H39" s="86"/>
      <c r="I39" s="85">
        <v>7.4265999999999999E-2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0.11512173018961</v>
      </c>
    </row>
    <row r="45" spans="1:17" s="84" customFormat="1" ht="17.25" customHeight="1" x14ac:dyDescent="0.2">
      <c r="A45" s="92" t="s">
        <v>18</v>
      </c>
      <c r="D45" s="91">
        <v>5.7624925372794199E-2</v>
      </c>
    </row>
    <row r="46" spans="1:17" s="84" customFormat="1" ht="17.25" customHeight="1" x14ac:dyDescent="0.2">
      <c r="A46" s="90" t="s">
        <v>82</v>
      </c>
      <c r="B46" s="89"/>
      <c r="C46" s="89"/>
      <c r="D46" s="88">
        <v>0.33459331020107219</v>
      </c>
    </row>
    <row r="47" spans="1:17" s="84" customFormat="1" ht="17.25" customHeight="1" x14ac:dyDescent="0.2">
      <c r="A47" s="92" t="s">
        <v>19</v>
      </c>
      <c r="D47" s="91">
        <v>0.29319341893968992</v>
      </c>
    </row>
    <row r="48" spans="1:17" s="84" customFormat="1" ht="17.25" customHeight="1" x14ac:dyDescent="0.2">
      <c r="A48" s="90" t="s">
        <v>20</v>
      </c>
      <c r="B48" s="89"/>
      <c r="C48" s="89"/>
      <c r="D48" s="88">
        <v>0.12230538477370199</v>
      </c>
    </row>
    <row r="49" spans="1:9" s="84" customFormat="1" ht="17.25" customHeight="1" x14ac:dyDescent="0.2">
      <c r="A49" s="92" t="s">
        <v>12</v>
      </c>
      <c r="D49" s="91">
        <v>2.5117419440338598E-3</v>
      </c>
    </row>
    <row r="50" spans="1:9" s="84" customFormat="1" ht="17.25" customHeight="1" x14ac:dyDescent="0.2">
      <c r="A50" s="90" t="s">
        <v>83</v>
      </c>
      <c r="B50" s="89"/>
      <c r="C50" s="89"/>
      <c r="D50" s="88">
        <v>0</v>
      </c>
      <c r="E50" s="97"/>
    </row>
    <row r="51" spans="1:9" s="84" customFormat="1" ht="17.25" customHeight="1" thickBot="1" x14ac:dyDescent="0.25">
      <c r="A51" s="87" t="s">
        <v>14</v>
      </c>
      <c r="B51" s="86"/>
      <c r="C51" s="86"/>
      <c r="D51" s="85">
        <v>7.4649488579108303E-2</v>
      </c>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44012</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26043601799.879902</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'[481]SVW Net Blended Yield'!$F$18</f>
        <v>2.39268403634318E-2</v>
      </c>
      <c r="H16" s="114"/>
      <c r="I16" s="114"/>
    </row>
    <row r="17" spans="1:11" s="92" customFormat="1" ht="17.25" customHeight="1" x14ac:dyDescent="0.2">
      <c r="A17" s="116" t="s">
        <v>22</v>
      </c>
      <c r="B17" s="116"/>
      <c r="C17" s="90"/>
      <c r="D17" s="90"/>
      <c r="E17" s="90"/>
      <c r="F17" s="90"/>
      <c r="G17" s="115">
        <f>'[482]SVC Net Blended Yield'!$F$19</f>
        <v>2.0887441522049899E-2</v>
      </c>
      <c r="H17" s="114"/>
      <c r="I17" s="114"/>
    </row>
    <row r="18" spans="1:11" s="92" customFormat="1" ht="17.25" customHeight="1" x14ac:dyDescent="0.2">
      <c r="A18" s="118" t="s">
        <v>25</v>
      </c>
      <c r="B18" s="118"/>
      <c r="G18" s="117">
        <f>'[483]SVE Net Blended Yield'!$F$19</f>
        <v>2.1886319688871801E-2</v>
      </c>
      <c r="H18" s="114"/>
      <c r="I18" s="114"/>
      <c r="K18" s="114"/>
    </row>
    <row r="19" spans="1:11" s="92" customFormat="1" ht="17.25" customHeight="1" x14ac:dyDescent="0.2">
      <c r="A19" s="116" t="s">
        <v>26</v>
      </c>
      <c r="B19" s="116"/>
      <c r="C19" s="90"/>
      <c r="D19" s="90"/>
      <c r="E19" s="90"/>
      <c r="F19" s="90"/>
      <c r="G19" s="115">
        <f>'[484]SVF Net Blended Yield'!$F$19</f>
        <v>1.8747412356149101E-2</v>
      </c>
      <c r="H19" s="114"/>
      <c r="I19" s="114"/>
    </row>
    <row r="20" spans="1:11" s="92" customFormat="1" ht="17.25" customHeight="1" x14ac:dyDescent="0.2">
      <c r="A20" s="118" t="s">
        <v>27</v>
      </c>
      <c r="B20" s="118"/>
      <c r="G20" s="117">
        <f>'[485]SVJ Net Blended Yield'!$F$19</f>
        <v>1.53582032351676E-2</v>
      </c>
      <c r="H20" s="114"/>
      <c r="I20" s="114"/>
    </row>
    <row r="21" spans="1:11" s="92" customFormat="1" ht="17.25" customHeight="1" x14ac:dyDescent="0.2">
      <c r="A21" s="116" t="s">
        <v>34</v>
      </c>
      <c r="B21" s="116"/>
      <c r="C21" s="90"/>
      <c r="D21" s="90"/>
      <c r="E21" s="90"/>
      <c r="F21" s="90"/>
      <c r="G21" s="115">
        <f>'[486]SVK Net Blended Yield'!$F$19</f>
        <v>1.7836656586339799E-2</v>
      </c>
      <c r="H21" s="114"/>
      <c r="I21" s="114"/>
    </row>
    <row r="22" spans="1:11" s="92" customFormat="1" ht="17.25" customHeight="1" x14ac:dyDescent="0.2">
      <c r="A22" s="118" t="s">
        <v>33</v>
      </c>
      <c r="B22" s="118"/>
      <c r="G22" s="117">
        <f>'[487]SVL Net Blended Yield'!$F$19</f>
        <v>1.5781430359879899E-2</v>
      </c>
      <c r="H22" s="114"/>
      <c r="I22" s="114"/>
    </row>
    <row r="23" spans="1:11" s="92" customFormat="1" ht="17.25" customHeight="1" x14ac:dyDescent="0.2">
      <c r="A23" s="116" t="s">
        <v>28</v>
      </c>
      <c r="B23" s="116"/>
      <c r="C23" s="90"/>
      <c r="D23" s="90"/>
      <c r="E23" s="90"/>
      <c r="F23" s="90"/>
      <c r="G23" s="115">
        <f>'[488]SVM Net Blended Yield'!$F$19</f>
        <v>1.8383675123221501E-2</v>
      </c>
      <c r="H23" s="114"/>
      <c r="I23" s="114"/>
      <c r="K23" s="114"/>
    </row>
    <row r="24" spans="1:11" s="92" customFormat="1" ht="17.25" customHeight="1" x14ac:dyDescent="0.2">
      <c r="A24" s="118" t="s">
        <v>29</v>
      </c>
      <c r="B24" s="118"/>
      <c r="G24" s="117">
        <f>'[489]SVN Net Blended Yield'!$F$19</f>
        <v>1.27301792949546E-2</v>
      </c>
      <c r="H24" s="114"/>
      <c r="I24" s="114"/>
    </row>
    <row r="25" spans="1:11" s="92" customFormat="1" ht="17.25" customHeight="1" x14ac:dyDescent="0.2">
      <c r="A25" s="116" t="s">
        <v>35</v>
      </c>
      <c r="B25" s="116"/>
      <c r="C25" s="90"/>
      <c r="D25" s="90"/>
      <c r="E25" s="90"/>
      <c r="F25" s="90"/>
      <c r="G25" s="115">
        <f>'[490]SVO Net Blended Yield'!$F$19</f>
        <v>1.9232665769967801E-2</v>
      </c>
      <c r="H25" s="114"/>
      <c r="I25" s="114"/>
    </row>
    <row r="26" spans="1:11" s="92" customFormat="1" ht="17.25" customHeight="1" x14ac:dyDescent="0.2">
      <c r="A26" s="118" t="s">
        <v>31</v>
      </c>
      <c r="B26" s="118"/>
      <c r="G26" s="117">
        <f>'[491]SVQ Net Blended Yield'!$F$19</f>
        <v>2.13853882551132E-2</v>
      </c>
      <c r="H26" s="114"/>
      <c r="I26" s="114"/>
    </row>
    <row r="27" spans="1:11" s="92" customFormat="1" ht="17.25" customHeight="1" x14ac:dyDescent="0.2">
      <c r="A27" s="116" t="s">
        <v>32</v>
      </c>
      <c r="B27" s="116"/>
      <c r="C27" s="90"/>
      <c r="D27" s="90"/>
      <c r="E27" s="90"/>
      <c r="F27" s="90"/>
      <c r="G27" s="115">
        <f>'[492]SVU Net Blended Yield'!$F$19</f>
        <v>1.98500501941173E-2</v>
      </c>
      <c r="H27" s="114"/>
      <c r="I27" s="114"/>
    </row>
    <row r="28" spans="1:11" s="92" customFormat="1" ht="17.25" customHeight="1" x14ac:dyDescent="0.2">
      <c r="A28" s="111" t="s">
        <v>54</v>
      </c>
      <c r="B28" s="111"/>
      <c r="C28" s="111"/>
      <c r="D28" s="111"/>
      <c r="E28" s="111"/>
      <c r="F28" s="111"/>
      <c r="G28" s="113">
        <v>2.48</v>
      </c>
      <c r="H28" s="114"/>
      <c r="I28" s="114"/>
    </row>
    <row r="29" spans="1:11" s="92" customFormat="1" ht="17.25" customHeight="1" x14ac:dyDescent="0.2">
      <c r="A29" s="111" t="s">
        <v>42</v>
      </c>
      <c r="B29" s="111"/>
      <c r="C29" s="111"/>
      <c r="D29" s="111"/>
      <c r="E29" s="111"/>
      <c r="F29" s="111"/>
      <c r="G29" s="111">
        <v>9</v>
      </c>
      <c r="H29" s="114"/>
      <c r="I29" s="114"/>
    </row>
    <row r="30" spans="1:11" s="92" customFormat="1" ht="17.25" customHeight="1" x14ac:dyDescent="0.2">
      <c r="A30" s="111" t="s">
        <v>3</v>
      </c>
      <c r="B30" s="111"/>
      <c r="C30" s="111"/>
      <c r="D30" s="111"/>
      <c r="E30" s="111"/>
      <c r="F30" s="111"/>
      <c r="G30" s="112">
        <v>3178</v>
      </c>
      <c r="H30" s="114"/>
      <c r="I30" s="114"/>
    </row>
    <row r="31" spans="1:11" s="92" customFormat="1" ht="17.25" customHeight="1" x14ac:dyDescent="0.2">
      <c r="A31" s="111" t="s">
        <v>4</v>
      </c>
      <c r="B31" s="111"/>
      <c r="C31" s="111"/>
      <c r="D31" s="111"/>
      <c r="E31" s="111"/>
      <c r="F31" s="111"/>
      <c r="G31" s="128">
        <v>1.0431999999999999</v>
      </c>
      <c r="H31" s="114"/>
      <c r="I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D36" s="97"/>
      <c r="E36" s="99" t="s">
        <v>11</v>
      </c>
      <c r="F36" s="89"/>
      <c r="G36" s="89"/>
      <c r="H36" s="89"/>
      <c r="I36" s="88">
        <v>0.92044099999999995</v>
      </c>
      <c r="J36" s="97"/>
    </row>
    <row r="37" spans="1:17" s="84" customFormat="1" ht="17.25" customHeight="1" x14ac:dyDescent="0.2">
      <c r="A37" s="104" t="s">
        <v>67</v>
      </c>
      <c r="B37" s="103" t="s">
        <v>49</v>
      </c>
      <c r="C37" s="101" t="s">
        <v>51</v>
      </c>
      <c r="D37" s="97"/>
      <c r="E37" s="104" t="s">
        <v>12</v>
      </c>
      <c r="I37" s="91">
        <v>2.6220000000000002E-3</v>
      </c>
      <c r="J37" s="97"/>
      <c r="O37" s="104"/>
      <c r="P37" s="103"/>
      <c r="Q37" s="103"/>
    </row>
    <row r="38" spans="1:17" s="84" customFormat="1" ht="17.25" customHeight="1" x14ac:dyDescent="0.2">
      <c r="A38" s="99" t="s">
        <v>64</v>
      </c>
      <c r="B38" s="98" t="s">
        <v>81</v>
      </c>
      <c r="C38" s="98" t="s">
        <v>45</v>
      </c>
      <c r="D38" s="97"/>
      <c r="E38" s="99" t="s">
        <v>13</v>
      </c>
      <c r="F38" s="89"/>
      <c r="G38" s="89"/>
      <c r="H38" s="89"/>
      <c r="I38" s="88">
        <v>0</v>
      </c>
      <c r="J38" s="97"/>
      <c r="O38" s="104"/>
      <c r="P38" s="103"/>
      <c r="Q38" s="103"/>
    </row>
    <row r="39" spans="1:17" s="84" customFormat="1" ht="17.25" customHeight="1" thickBot="1" x14ac:dyDescent="0.25">
      <c r="A39" s="102" t="s">
        <v>52</v>
      </c>
      <c r="B39" s="101" t="s">
        <v>44</v>
      </c>
      <c r="C39" s="101" t="s">
        <v>51</v>
      </c>
      <c r="D39" s="97"/>
      <c r="E39" s="100" t="s">
        <v>14</v>
      </c>
      <c r="F39" s="86"/>
      <c r="G39" s="86"/>
      <c r="H39" s="86"/>
      <c r="I39" s="85">
        <v>7.6936000000000004E-2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0.10658703122128101</v>
      </c>
      <c r="E44" s="97"/>
    </row>
    <row r="45" spans="1:17" s="84" customFormat="1" ht="17.25" customHeight="1" x14ac:dyDescent="0.2">
      <c r="A45" s="92" t="s">
        <v>18</v>
      </c>
      <c r="D45" s="91">
        <v>5.7226706067961902E-2</v>
      </c>
      <c r="E45" s="97"/>
    </row>
    <row r="46" spans="1:17" s="84" customFormat="1" ht="17.25" customHeight="1" x14ac:dyDescent="0.2">
      <c r="A46" s="90" t="s">
        <v>82</v>
      </c>
      <c r="B46" s="89"/>
      <c r="C46" s="89"/>
      <c r="D46" s="88">
        <v>0.34472805250817407</v>
      </c>
      <c r="E46" s="97"/>
    </row>
    <row r="47" spans="1:17" s="84" customFormat="1" ht="17.25" customHeight="1" x14ac:dyDescent="0.2">
      <c r="A47" s="92" t="s">
        <v>19</v>
      </c>
      <c r="D47" s="91">
        <v>0.28480167805841811</v>
      </c>
      <c r="E47" s="97"/>
    </row>
    <row r="48" spans="1:17" s="84" customFormat="1" ht="17.25" customHeight="1" x14ac:dyDescent="0.2">
      <c r="A48" s="90" t="s">
        <v>20</v>
      </c>
      <c r="B48" s="89"/>
      <c r="C48" s="89"/>
      <c r="D48" s="88">
        <v>0.11787172726435</v>
      </c>
      <c r="E48" s="97"/>
    </row>
    <row r="49" spans="1:9" s="84" customFormat="1" ht="17.25" customHeight="1" x14ac:dyDescent="0.2">
      <c r="A49" s="92" t="s">
        <v>12</v>
      </c>
      <c r="D49" s="91">
        <v>2.51405551448894E-3</v>
      </c>
      <c r="E49" s="97"/>
    </row>
    <row r="50" spans="1:9" s="84" customFormat="1" ht="17.25" customHeight="1" x14ac:dyDescent="0.2">
      <c r="A50" s="90" t="s">
        <v>21</v>
      </c>
      <c r="B50" s="89"/>
      <c r="C50" s="89"/>
      <c r="D50" s="88">
        <v>0</v>
      </c>
      <c r="E50" s="97"/>
    </row>
    <row r="51" spans="1:9" s="84" customFormat="1" ht="17.25" customHeight="1" thickBot="1" x14ac:dyDescent="0.25">
      <c r="A51" s="87" t="s">
        <v>14</v>
      </c>
      <c r="B51" s="86"/>
      <c r="C51" s="86"/>
      <c r="D51" s="85">
        <v>8.6270749365325194E-2</v>
      </c>
      <c r="E51" s="97"/>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1"/>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43982</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26136942169.5299</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'[493]SVW Net Blended Yield'!$F$18</f>
        <v>2.4542410378799302E-2</v>
      </c>
      <c r="I16" s="114"/>
    </row>
    <row r="17" spans="1:11" s="92" customFormat="1" ht="17.25" customHeight="1" x14ac:dyDescent="0.2">
      <c r="A17" s="116" t="s">
        <v>22</v>
      </c>
      <c r="B17" s="116"/>
      <c r="C17" s="90"/>
      <c r="D17" s="90"/>
      <c r="E17" s="90"/>
      <c r="F17" s="90"/>
      <c r="G17" s="115">
        <f>'[494]SVC Net Blended Yield'!$F$19</f>
        <v>2.15129538877235E-2</v>
      </c>
      <c r="I17" s="114"/>
    </row>
    <row r="18" spans="1:11" s="92" customFormat="1" ht="17.25" customHeight="1" x14ac:dyDescent="0.2">
      <c r="A18" s="118" t="s">
        <v>25</v>
      </c>
      <c r="B18" s="118"/>
      <c r="G18" s="117">
        <f>'[495]SVE Net Blended Yield'!$F$19</f>
        <v>2.25119210671786E-2</v>
      </c>
      <c r="I18" s="114"/>
      <c r="K18" s="114"/>
    </row>
    <row r="19" spans="1:11" s="92" customFormat="1" ht="17.25" customHeight="1" x14ac:dyDescent="0.2">
      <c r="A19" s="116" t="s">
        <v>26</v>
      </c>
      <c r="B19" s="116"/>
      <c r="C19" s="90"/>
      <c r="D19" s="90"/>
      <c r="E19" s="90"/>
      <c r="F19" s="90"/>
      <c r="G19" s="115">
        <f>'[496]SVF Net Blended Yield'!$F$19</f>
        <v>1.9385149080074701E-2</v>
      </c>
      <c r="I19" s="114"/>
    </row>
    <row r="20" spans="1:11" s="92" customFormat="1" ht="17.25" customHeight="1" x14ac:dyDescent="0.2">
      <c r="A20" s="118" t="s">
        <v>27</v>
      </c>
      <c r="B20" s="118"/>
      <c r="G20" s="117">
        <f>'[497]SVJ Net Blended Yield'!$F$19</f>
        <v>1.5985926958336501E-2</v>
      </c>
      <c r="I20" s="114"/>
    </row>
    <row r="21" spans="1:11" s="92" customFormat="1" ht="17.25" customHeight="1" x14ac:dyDescent="0.2">
      <c r="A21" s="116" t="s">
        <v>34</v>
      </c>
      <c r="B21" s="116"/>
      <c r="C21" s="90"/>
      <c r="D21" s="90"/>
      <c r="E21" s="90"/>
      <c r="F21" s="90"/>
      <c r="G21" s="115">
        <f>'[498]SVK Net Blended Yield'!$F$19</f>
        <v>1.8467070617512502E-2</v>
      </c>
      <c r="I21" s="114"/>
    </row>
    <row r="22" spans="1:11" s="92" customFormat="1" ht="17.25" customHeight="1" x14ac:dyDescent="0.2">
      <c r="A22" s="118" t="s">
        <v>33</v>
      </c>
      <c r="B22" s="118"/>
      <c r="G22" s="117">
        <f>'[499]SVL Net Blended Yield'!$F$19</f>
        <v>1.6417432752524299E-2</v>
      </c>
      <c r="I22" s="114"/>
    </row>
    <row r="23" spans="1:11" s="92" customFormat="1" ht="17.25" customHeight="1" x14ac:dyDescent="0.2">
      <c r="A23" s="116" t="s">
        <v>28</v>
      </c>
      <c r="B23" s="116"/>
      <c r="C23" s="90"/>
      <c r="D23" s="90"/>
      <c r="E23" s="90"/>
      <c r="F23" s="90"/>
      <c r="G23" s="115">
        <f>'[500]SVM Net Blended Yield'!$F$19</f>
        <v>1.9009442784294801E-2</v>
      </c>
      <c r="I23" s="114"/>
      <c r="K23" s="114"/>
    </row>
    <row r="24" spans="1:11" s="92" customFormat="1" ht="17.25" customHeight="1" x14ac:dyDescent="0.2">
      <c r="A24" s="118" t="s">
        <v>29</v>
      </c>
      <c r="B24" s="118"/>
      <c r="G24" s="117">
        <f>'[501]SVN Net Blended Yield'!$F$19</f>
        <v>1.33683259700779E-2</v>
      </c>
      <c r="I24" s="114"/>
    </row>
    <row r="25" spans="1:11" s="92" customFormat="1" ht="17.25" customHeight="1" x14ac:dyDescent="0.2">
      <c r="A25" s="116" t="s">
        <v>35</v>
      </c>
      <c r="B25" s="116"/>
      <c r="C25" s="90"/>
      <c r="D25" s="90"/>
      <c r="E25" s="90"/>
      <c r="F25" s="90"/>
      <c r="G25" s="115">
        <f>'[502]SVO Net Blended Yield'!$F$19</f>
        <v>1.9860866816889901E-2</v>
      </c>
      <c r="I25" s="114"/>
    </row>
    <row r="26" spans="1:11" s="92" customFormat="1" ht="17.25" customHeight="1" x14ac:dyDescent="0.2">
      <c r="A26" s="118" t="s">
        <v>31</v>
      </c>
      <c r="B26" s="118"/>
      <c r="G26" s="117">
        <f>'[503]SVQ Net Blended Yield'!$F$19</f>
        <v>2.2011041348310199E-2</v>
      </c>
      <c r="I26" s="114"/>
    </row>
    <row r="27" spans="1:11" s="92" customFormat="1" ht="17.25" customHeight="1" x14ac:dyDescent="0.2">
      <c r="A27" s="116" t="s">
        <v>32</v>
      </c>
      <c r="B27" s="116"/>
      <c r="C27" s="90"/>
      <c r="D27" s="90"/>
      <c r="E27" s="90"/>
      <c r="F27" s="90"/>
      <c r="G27" s="115">
        <f>'[504]SVU Net Blended Yield'!$F$19</f>
        <v>2.0478357424228998E-2</v>
      </c>
      <c r="I27" s="114"/>
    </row>
    <row r="28" spans="1:11" s="92" customFormat="1" ht="17.25" customHeight="1" x14ac:dyDescent="0.2">
      <c r="A28" s="111" t="s">
        <v>54</v>
      </c>
      <c r="B28" s="111"/>
      <c r="C28" s="111"/>
      <c r="D28" s="111"/>
      <c r="E28" s="111"/>
      <c r="F28" s="111"/>
      <c r="G28" s="113">
        <v>2.52</v>
      </c>
      <c r="I28" s="114"/>
    </row>
    <row r="29" spans="1:11" s="92" customFormat="1" ht="17.25" customHeight="1" x14ac:dyDescent="0.2">
      <c r="A29" s="111" t="s">
        <v>42</v>
      </c>
      <c r="B29" s="111"/>
      <c r="C29" s="111"/>
      <c r="D29" s="111"/>
      <c r="E29" s="111"/>
      <c r="F29" s="111"/>
      <c r="G29" s="111">
        <v>9</v>
      </c>
      <c r="H29" s="114"/>
      <c r="I29" s="114"/>
    </row>
    <row r="30" spans="1:11" s="92" customFormat="1" ht="17.25" customHeight="1" x14ac:dyDescent="0.2">
      <c r="A30" s="111" t="s">
        <v>3</v>
      </c>
      <c r="B30" s="111"/>
      <c r="C30" s="111"/>
      <c r="D30" s="111"/>
      <c r="E30" s="111"/>
      <c r="F30" s="111"/>
      <c r="G30" s="112">
        <v>3211</v>
      </c>
      <c r="I30" s="114"/>
    </row>
    <row r="31" spans="1:11" s="92" customFormat="1" ht="17.25" customHeight="1" x14ac:dyDescent="0.2">
      <c r="A31" s="111" t="s">
        <v>4</v>
      </c>
      <c r="B31" s="111"/>
      <c r="C31" s="111"/>
      <c r="D31" s="111"/>
      <c r="E31" s="111"/>
      <c r="F31" s="111"/>
      <c r="G31" s="128">
        <v>1.0394000000000001</v>
      </c>
      <c r="H31" s="114"/>
      <c r="I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E36" s="99" t="s">
        <v>11</v>
      </c>
      <c r="F36" s="89"/>
      <c r="G36" s="89"/>
      <c r="H36" s="89"/>
      <c r="I36" s="88">
        <v>0.94475500000000001</v>
      </c>
    </row>
    <row r="37" spans="1:17" s="84" customFormat="1" ht="17.25" customHeight="1" x14ac:dyDescent="0.2">
      <c r="A37" s="104" t="s">
        <v>67</v>
      </c>
      <c r="B37" s="103" t="s">
        <v>49</v>
      </c>
      <c r="C37" s="101" t="s">
        <v>51</v>
      </c>
      <c r="E37" s="104" t="s">
        <v>12</v>
      </c>
      <c r="I37" s="91">
        <v>2.6080000000000001E-3</v>
      </c>
      <c r="O37" s="104"/>
      <c r="P37" s="103"/>
      <c r="Q37" s="103"/>
    </row>
    <row r="38" spans="1:17" s="84" customFormat="1" ht="17.25" customHeight="1" x14ac:dyDescent="0.2">
      <c r="A38" s="99" t="s">
        <v>64</v>
      </c>
      <c r="B38" s="98" t="s">
        <v>81</v>
      </c>
      <c r="C38" s="98" t="s">
        <v>45</v>
      </c>
      <c r="E38" s="99" t="s">
        <v>13</v>
      </c>
      <c r="F38" s="89"/>
      <c r="G38" s="89"/>
      <c r="H38" s="89"/>
      <c r="I38" s="88">
        <v>0</v>
      </c>
      <c r="O38" s="104"/>
      <c r="P38" s="103"/>
      <c r="Q38" s="103"/>
    </row>
    <row r="39" spans="1:17" s="84" customFormat="1" ht="17.25" customHeight="1" thickBot="1" x14ac:dyDescent="0.25">
      <c r="A39" s="102" t="s">
        <v>52</v>
      </c>
      <c r="B39" s="101" t="s">
        <v>44</v>
      </c>
      <c r="C39" s="101" t="s">
        <v>51</v>
      </c>
      <c r="E39" s="100" t="s">
        <v>14</v>
      </c>
      <c r="F39" s="86"/>
      <c r="G39" s="86"/>
      <c r="H39" s="86"/>
      <c r="I39" s="85">
        <v>5.2635000000000001E-2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0.11929944078100101</v>
      </c>
    </row>
    <row r="45" spans="1:17" s="84" customFormat="1" ht="17.25" customHeight="1" x14ac:dyDescent="0.2">
      <c r="A45" s="92" t="s">
        <v>18</v>
      </c>
      <c r="D45" s="91">
        <v>5.8594852668035297E-2</v>
      </c>
    </row>
    <row r="46" spans="1:17" s="84" customFormat="1" ht="17.25" customHeight="1" x14ac:dyDescent="0.2">
      <c r="A46" s="90" t="s">
        <v>82</v>
      </c>
      <c r="B46" s="89"/>
      <c r="C46" s="89"/>
      <c r="D46" s="88">
        <v>0.35207716604054351</v>
      </c>
    </row>
    <row r="47" spans="1:17" s="84" customFormat="1" ht="17.25" customHeight="1" x14ac:dyDescent="0.2">
      <c r="A47" s="92" t="s">
        <v>19</v>
      </c>
      <c r="D47" s="91">
        <v>0.29034116394951942</v>
      </c>
    </row>
    <row r="48" spans="1:17" s="84" customFormat="1" ht="17.25" customHeight="1" x14ac:dyDescent="0.2">
      <c r="A48" s="90" t="s">
        <v>20</v>
      </c>
      <c r="B48" s="89"/>
      <c r="C48" s="89"/>
      <c r="D48" s="88">
        <v>0.113329611338178</v>
      </c>
    </row>
    <row r="49" spans="1:9" s="84" customFormat="1" ht="17.25" customHeight="1" x14ac:dyDescent="0.2">
      <c r="A49" s="92" t="s">
        <v>12</v>
      </c>
      <c r="D49" s="91">
        <v>0</v>
      </c>
    </row>
    <row r="50" spans="1:9" s="84" customFormat="1" ht="17.25" customHeight="1" x14ac:dyDescent="0.2">
      <c r="A50" s="90" t="s">
        <v>21</v>
      </c>
      <c r="B50" s="89"/>
      <c r="C50" s="89"/>
      <c r="D50" s="88">
        <v>0</v>
      </c>
    </row>
    <row r="51" spans="1:9" s="84" customFormat="1" ht="17.25" customHeight="1" thickBot="1" x14ac:dyDescent="0.25">
      <c r="A51" s="87" t="s">
        <v>14</v>
      </c>
      <c r="B51" s="86"/>
      <c r="C51" s="86"/>
      <c r="D51" s="85">
        <v>6.6357765222724699E-2</v>
      </c>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2"/>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43951</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26263174057.6399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'[505]SVW Net Blended Yield'!$F$18</f>
        <v>2.44919942563275E-2</v>
      </c>
      <c r="I16" s="114"/>
    </row>
    <row r="17" spans="1:11" s="92" customFormat="1" ht="17.25" customHeight="1" x14ac:dyDescent="0.2">
      <c r="A17" s="116" t="s">
        <v>22</v>
      </c>
      <c r="B17" s="116"/>
      <c r="C17" s="90"/>
      <c r="D17" s="90"/>
      <c r="E17" s="90"/>
      <c r="F17" s="90"/>
      <c r="G17" s="115">
        <f>'[506]SVC Net Blended Yield'!$F$19</f>
        <v>2.14625401394293E-2</v>
      </c>
      <c r="I17" s="114"/>
    </row>
    <row r="18" spans="1:11" s="92" customFormat="1" ht="17.25" customHeight="1" x14ac:dyDescent="0.2">
      <c r="A18" s="118" t="s">
        <v>25</v>
      </c>
      <c r="B18" s="118"/>
      <c r="G18" s="117">
        <f>'[507]SVE Net Blended Yield'!$F$19</f>
        <v>2.2461511669014899E-2</v>
      </c>
      <c r="I18" s="114"/>
      <c r="K18" s="114"/>
    </row>
    <row r="19" spans="1:11" s="92" customFormat="1" ht="17.25" customHeight="1" x14ac:dyDescent="0.2">
      <c r="A19" s="116" t="s">
        <v>26</v>
      </c>
      <c r="B19" s="116"/>
      <c r="C19" s="90"/>
      <c r="D19" s="90"/>
      <c r="E19" s="90"/>
      <c r="F19" s="90"/>
      <c r="G19" s="115">
        <f>'[508]SVF Net Blended Yield'!$F$19</f>
        <v>1.9338518541070701E-2</v>
      </c>
      <c r="I19" s="114"/>
    </row>
    <row r="20" spans="1:11" s="92" customFormat="1" ht="17.25" customHeight="1" x14ac:dyDescent="0.2">
      <c r="A20" s="118" t="s">
        <v>27</v>
      </c>
      <c r="B20" s="118"/>
      <c r="G20" s="117">
        <f>'[509]SVJ Net Blended Yield'!$F$19</f>
        <v>1.5935184242154999E-2</v>
      </c>
      <c r="I20" s="114"/>
    </row>
    <row r="21" spans="1:11" s="92" customFormat="1" ht="17.25" customHeight="1" x14ac:dyDescent="0.2">
      <c r="A21" s="116" t="s">
        <v>34</v>
      </c>
      <c r="B21" s="116"/>
      <c r="C21" s="90"/>
      <c r="D21" s="90"/>
      <c r="E21" s="90"/>
      <c r="F21" s="90"/>
      <c r="G21" s="115">
        <f>'[510]SVK Net Blended Yield'!$F$19</f>
        <v>1.8417063550343199E-2</v>
      </c>
      <c r="I21" s="114"/>
    </row>
    <row r="22" spans="1:11" s="92" customFormat="1" ht="17.25" customHeight="1" x14ac:dyDescent="0.2">
      <c r="A22" s="118" t="s">
        <v>33</v>
      </c>
      <c r="B22" s="118"/>
      <c r="G22" s="117">
        <f>'[511]SVL Net Blended Yield'!$F$19</f>
        <v>1.6366042127490401E-2</v>
      </c>
      <c r="I22" s="114"/>
    </row>
    <row r="23" spans="1:11" s="92" customFormat="1" ht="17.25" customHeight="1" x14ac:dyDescent="0.2">
      <c r="A23" s="116" t="s">
        <v>28</v>
      </c>
      <c r="B23" s="116"/>
      <c r="C23" s="90"/>
      <c r="D23" s="90"/>
      <c r="E23" s="90"/>
      <c r="F23" s="90"/>
      <c r="G23" s="115">
        <f>'[512]SVM Net Blended Yield'!$F$19</f>
        <v>1.89589508502922E-2</v>
      </c>
      <c r="I23" s="114"/>
      <c r="K23" s="114"/>
    </row>
    <row r="24" spans="1:11" s="92" customFormat="1" ht="17.25" customHeight="1" x14ac:dyDescent="0.2">
      <c r="A24" s="118" t="s">
        <v>29</v>
      </c>
      <c r="B24" s="118"/>
      <c r="G24" s="117">
        <f>'[513]SVN Net Blended Yield'!$F$19</f>
        <v>1.33146544122492E-2</v>
      </c>
      <c r="I24" s="114"/>
    </row>
    <row r="25" spans="1:11" s="92" customFormat="1" ht="17.25" customHeight="1" x14ac:dyDescent="0.2">
      <c r="A25" s="116" t="s">
        <v>35</v>
      </c>
      <c r="B25" s="116"/>
      <c r="C25" s="90"/>
      <c r="D25" s="90"/>
      <c r="E25" s="90"/>
      <c r="F25" s="90"/>
      <c r="G25" s="115">
        <f>'[514]SVO Net Blended Yield'!$F$19</f>
        <v>1.9817819805532599E-2</v>
      </c>
      <c r="I25" s="114"/>
    </row>
    <row r="26" spans="1:11" s="92" customFormat="1" ht="17.25" customHeight="1" x14ac:dyDescent="0.2">
      <c r="A26" s="118" t="s">
        <v>31</v>
      </c>
      <c r="B26" s="118"/>
      <c r="G26" s="117">
        <f>'[515]SVQ Net Blended Yield'!$F$19</f>
        <v>2.19606317594171E-2</v>
      </c>
      <c r="I26" s="114"/>
    </row>
    <row r="27" spans="1:11" s="92" customFormat="1" ht="17.25" customHeight="1" x14ac:dyDescent="0.2">
      <c r="A27" s="116" t="s">
        <v>32</v>
      </c>
      <c r="B27" s="116"/>
      <c r="C27" s="90"/>
      <c r="D27" s="90"/>
      <c r="E27" s="90"/>
      <c r="F27" s="90"/>
      <c r="G27" s="115">
        <f>'[516]SVU Net Blended Yield'!$F$19</f>
        <v>2.0428794345809999E-2</v>
      </c>
      <c r="I27" s="114"/>
    </row>
    <row r="28" spans="1:11" s="92" customFormat="1" ht="17.25" customHeight="1" x14ac:dyDescent="0.2">
      <c r="A28" s="111" t="s">
        <v>54</v>
      </c>
      <c r="B28" s="111"/>
      <c r="C28" s="111"/>
      <c r="D28" s="111"/>
      <c r="E28" s="111"/>
      <c r="F28" s="111"/>
      <c r="G28" s="113">
        <v>2.56</v>
      </c>
      <c r="I28" s="114"/>
    </row>
    <row r="29" spans="1:11" s="92" customFormat="1" ht="17.25" customHeight="1" x14ac:dyDescent="0.2">
      <c r="A29" s="111" t="s">
        <v>42</v>
      </c>
      <c r="B29" s="111"/>
      <c r="C29" s="111"/>
      <c r="D29" s="111"/>
      <c r="E29" s="111"/>
      <c r="F29" s="111"/>
      <c r="G29" s="111">
        <v>9</v>
      </c>
      <c r="I29" s="114"/>
    </row>
    <row r="30" spans="1:11" s="92" customFormat="1" ht="17.25" customHeight="1" x14ac:dyDescent="0.2">
      <c r="A30" s="111" t="s">
        <v>3</v>
      </c>
      <c r="B30" s="111"/>
      <c r="C30" s="111"/>
      <c r="D30" s="111"/>
      <c r="E30" s="111"/>
      <c r="F30" s="111"/>
      <c r="G30" s="112">
        <v>3237</v>
      </c>
      <c r="I30" s="114"/>
    </row>
    <row r="31" spans="1:11" s="92" customFormat="1" ht="17.25" customHeight="1" x14ac:dyDescent="0.2">
      <c r="A31" s="111" t="s">
        <v>4</v>
      </c>
      <c r="B31" s="111"/>
      <c r="C31" s="111"/>
      <c r="D31" s="111"/>
      <c r="E31" s="111"/>
      <c r="F31" s="111"/>
      <c r="G31" s="128">
        <v>1.0336000000000001</v>
      </c>
      <c r="I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E36" s="99" t="s">
        <v>11</v>
      </c>
      <c r="F36" s="89"/>
      <c r="G36" s="89"/>
      <c r="H36" s="89"/>
      <c r="I36" s="88">
        <v>0.93806400000000001</v>
      </c>
    </row>
    <row r="37" spans="1:17" s="84" customFormat="1" ht="17.25" customHeight="1" x14ac:dyDescent="0.2">
      <c r="A37" s="104" t="s">
        <v>67</v>
      </c>
      <c r="B37" s="103" t="s">
        <v>49</v>
      </c>
      <c r="C37" s="101" t="s">
        <v>51</v>
      </c>
      <c r="E37" s="104" t="s">
        <v>12</v>
      </c>
      <c r="I37" s="91">
        <v>2.5899999999999999E-3</v>
      </c>
      <c r="O37" s="104"/>
      <c r="P37" s="103"/>
      <c r="Q37" s="103"/>
    </row>
    <row r="38" spans="1:17" s="84" customFormat="1" ht="17.25" customHeight="1" x14ac:dyDescent="0.2">
      <c r="A38" s="99" t="s">
        <v>64</v>
      </c>
      <c r="B38" s="98" t="s">
        <v>81</v>
      </c>
      <c r="C38" s="98" t="s">
        <v>45</v>
      </c>
      <c r="E38" s="99" t="s">
        <v>13</v>
      </c>
      <c r="F38" s="89"/>
      <c r="G38" s="89"/>
      <c r="H38" s="89"/>
      <c r="I38" s="88">
        <v>0</v>
      </c>
      <c r="O38" s="104"/>
      <c r="P38" s="103"/>
      <c r="Q38" s="103"/>
    </row>
    <row r="39" spans="1:17" s="84" customFormat="1" ht="17.25" customHeight="1" thickBot="1" x14ac:dyDescent="0.25">
      <c r="A39" s="102" t="s">
        <v>52</v>
      </c>
      <c r="B39" s="101" t="s">
        <v>44</v>
      </c>
      <c r="C39" s="101" t="s">
        <v>51</v>
      </c>
      <c r="E39" s="100" t="s">
        <v>14</v>
      </c>
      <c r="F39" s="86"/>
      <c r="G39" s="86"/>
      <c r="H39" s="86"/>
      <c r="I39" s="85">
        <v>5.9344000000000001E-2</v>
      </c>
    </row>
    <row r="40" spans="1:17" s="84" customFormat="1" ht="17.25" customHeight="1" x14ac:dyDescent="0.2">
      <c r="A40" s="99" t="s">
        <v>47</v>
      </c>
      <c r="B40" s="98" t="s">
        <v>46</v>
      </c>
      <c r="C40" s="98" t="s">
        <v>45</v>
      </c>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0.122893784885624</v>
      </c>
    </row>
    <row r="45" spans="1:17" s="84" customFormat="1" ht="17.25" customHeight="1" x14ac:dyDescent="0.2">
      <c r="A45" s="92" t="s">
        <v>18</v>
      </c>
      <c r="D45" s="91">
        <v>5.9112051683559999E-2</v>
      </c>
    </row>
    <row r="46" spans="1:17" s="84" customFormat="1" ht="17.25" customHeight="1" x14ac:dyDescent="0.2">
      <c r="A46" s="90" t="s">
        <v>82</v>
      </c>
      <c r="B46" s="89"/>
      <c r="C46" s="89"/>
      <c r="D46" s="88">
        <v>0.36157175556832521</v>
      </c>
    </row>
    <row r="47" spans="1:17" s="84" customFormat="1" ht="17.25" customHeight="1" x14ac:dyDescent="0.2">
      <c r="A47" s="92" t="s">
        <v>19</v>
      </c>
      <c r="D47" s="91">
        <v>0.27297128948432597</v>
      </c>
    </row>
    <row r="48" spans="1:17" s="84" customFormat="1" ht="17.25" customHeight="1" x14ac:dyDescent="0.2">
      <c r="A48" s="90" t="s">
        <v>20</v>
      </c>
      <c r="B48" s="89"/>
      <c r="C48" s="89"/>
      <c r="D48" s="88">
        <v>0.110255432241418</v>
      </c>
    </row>
    <row r="49" spans="1:9" s="84" customFormat="1" ht="17.25" customHeight="1" x14ac:dyDescent="0.2">
      <c r="A49" s="92" t="s">
        <v>12</v>
      </c>
      <c r="D49" s="91">
        <v>0</v>
      </c>
    </row>
    <row r="50" spans="1:9" s="84" customFormat="1" ht="17.25" customHeight="1" x14ac:dyDescent="0.2">
      <c r="A50" s="90" t="s">
        <v>21</v>
      </c>
      <c r="B50" s="89"/>
      <c r="C50" s="89"/>
      <c r="D50" s="88">
        <v>0</v>
      </c>
    </row>
    <row r="51" spans="1:9" s="84" customFormat="1" ht="17.25" customHeight="1" thickBot="1" x14ac:dyDescent="0.25">
      <c r="A51" s="87" t="s">
        <v>14</v>
      </c>
      <c r="B51" s="86"/>
      <c r="C51" s="86"/>
      <c r="D51" s="85">
        <v>7.3195686136721699E-2</v>
      </c>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3"/>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43921</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26516057198.82</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'[517]SVW Net Blended Yield'!$F$18</f>
        <v>2.4158848189000701E-2</v>
      </c>
      <c r="H16" s="114"/>
      <c r="I16" s="114"/>
    </row>
    <row r="17" spans="1:11" s="92" customFormat="1" ht="17.25" customHeight="1" x14ac:dyDescent="0.2">
      <c r="A17" s="116" t="s">
        <v>22</v>
      </c>
      <c r="B17" s="116"/>
      <c r="C17" s="90"/>
      <c r="D17" s="90"/>
      <c r="E17" s="90"/>
      <c r="F17" s="90"/>
      <c r="G17" s="115">
        <f>'[518]SVC Net Blended Yield'!$F$19</f>
        <v>2.1129393733539399E-2</v>
      </c>
      <c r="H17" s="114"/>
      <c r="I17" s="114"/>
    </row>
    <row r="18" spans="1:11" s="92" customFormat="1" ht="17.25" customHeight="1" x14ac:dyDescent="0.2">
      <c r="A18" s="118" t="s">
        <v>25</v>
      </c>
      <c r="B18" s="118"/>
      <c r="G18" s="117">
        <f>'[519]SVE Net Blended Yield'!$F$19</f>
        <v>2.21284166004624E-2</v>
      </c>
      <c r="H18" s="114"/>
      <c r="I18" s="114"/>
      <c r="K18" s="114"/>
    </row>
    <row r="19" spans="1:11" s="92" customFormat="1" ht="17.25" customHeight="1" x14ac:dyDescent="0.2">
      <c r="A19" s="116" t="s">
        <v>26</v>
      </c>
      <c r="B19" s="116"/>
      <c r="C19" s="90"/>
      <c r="D19" s="90"/>
      <c r="E19" s="90"/>
      <c r="F19" s="90"/>
      <c r="G19" s="115">
        <f>'[520]SVF Net Blended Yield'!$F$19</f>
        <v>1.9005871162446501E-2</v>
      </c>
      <c r="H19" s="114"/>
      <c r="I19" s="114"/>
    </row>
    <row r="20" spans="1:11" s="92" customFormat="1" ht="17.25" customHeight="1" x14ac:dyDescent="0.2">
      <c r="A20" s="118" t="s">
        <v>27</v>
      </c>
      <c r="B20" s="118"/>
      <c r="G20" s="117">
        <f>'[521]SVJ Net Blended Yield'!$F$19</f>
        <v>1.56015179466181E-2</v>
      </c>
      <c r="H20" s="114"/>
      <c r="I20" s="114"/>
    </row>
    <row r="21" spans="1:11" s="92" customFormat="1" ht="17.25" customHeight="1" x14ac:dyDescent="0.2">
      <c r="A21" s="116" t="s">
        <v>34</v>
      </c>
      <c r="B21" s="116"/>
      <c r="C21" s="90"/>
      <c r="D21" s="90"/>
      <c r="E21" s="90"/>
      <c r="F21" s="90"/>
      <c r="G21" s="115">
        <f>'[522]SVK Net Blended Yield'!$F$19</f>
        <v>1.8082188260696901E-2</v>
      </c>
      <c r="H21" s="114"/>
      <c r="I21" s="114"/>
    </row>
    <row r="22" spans="1:11" s="92" customFormat="1" ht="17.25" customHeight="1" x14ac:dyDescent="0.2">
      <c r="A22" s="118" t="s">
        <v>33</v>
      </c>
      <c r="B22" s="118"/>
      <c r="G22" s="117">
        <f>'[523]SVL Net Blended Yield'!$F$19</f>
        <v>1.60323934789341E-2</v>
      </c>
      <c r="H22" s="114"/>
      <c r="I22" s="114"/>
    </row>
    <row r="23" spans="1:11" s="92" customFormat="1" ht="17.25" customHeight="1" x14ac:dyDescent="0.2">
      <c r="A23" s="116" t="s">
        <v>28</v>
      </c>
      <c r="B23" s="116"/>
      <c r="C23" s="90"/>
      <c r="D23" s="90"/>
      <c r="E23" s="90"/>
      <c r="F23" s="90"/>
      <c r="G23" s="115">
        <f>'[524]SVM Net Blended Yield'!$F$19</f>
        <v>1.8625820589082898E-2</v>
      </c>
      <c r="H23" s="114"/>
      <c r="I23" s="114"/>
      <c r="K23" s="114"/>
    </row>
    <row r="24" spans="1:11" s="92" customFormat="1" ht="17.25" customHeight="1" x14ac:dyDescent="0.2">
      <c r="A24" s="118" t="s">
        <v>29</v>
      </c>
      <c r="B24" s="118"/>
      <c r="G24" s="117">
        <f>'[525]SVN Net Blended Yield'!$F$19</f>
        <v>1.2979811206273799E-2</v>
      </c>
      <c r="H24" s="114"/>
      <c r="I24" s="114"/>
    </row>
    <row r="25" spans="1:11" s="92" customFormat="1" ht="17.25" customHeight="1" x14ac:dyDescent="0.2">
      <c r="A25" s="116" t="s">
        <v>35</v>
      </c>
      <c r="B25" s="116"/>
      <c r="C25" s="90"/>
      <c r="D25" s="90"/>
      <c r="E25" s="90"/>
      <c r="F25" s="90"/>
      <c r="G25" s="115">
        <f>'[526]SVO Net Blended Yield'!$F$19</f>
        <v>1.9482840214929201E-2</v>
      </c>
      <c r="H25" s="114"/>
      <c r="I25" s="114"/>
    </row>
    <row r="26" spans="1:11" s="92" customFormat="1" ht="17.25" customHeight="1" x14ac:dyDescent="0.2">
      <c r="A26" s="118" t="s">
        <v>31</v>
      </c>
      <c r="B26" s="118"/>
      <c r="G26" s="117">
        <f>'[527]SVQ Net Blended Yield'!$F$19</f>
        <v>2.1627592151856601E-2</v>
      </c>
      <c r="H26" s="114"/>
      <c r="I26" s="114"/>
    </row>
    <row r="27" spans="1:11" s="92" customFormat="1" ht="17.25" customHeight="1" x14ac:dyDescent="0.2">
      <c r="A27" s="116" t="s">
        <v>32</v>
      </c>
      <c r="B27" s="116"/>
      <c r="C27" s="90"/>
      <c r="D27" s="90"/>
      <c r="E27" s="90"/>
      <c r="F27" s="90"/>
      <c r="G27" s="115">
        <f>'[528]SVU Net Blended Yield'!$F$19</f>
        <v>2.00960162665123E-2</v>
      </c>
      <c r="H27" s="114"/>
      <c r="I27" s="114"/>
    </row>
    <row r="28" spans="1:11" s="92" customFormat="1" ht="17.25" customHeight="1" x14ac:dyDescent="0.2">
      <c r="A28" s="111" t="s">
        <v>54</v>
      </c>
      <c r="B28" s="111"/>
      <c r="C28" s="111"/>
      <c r="D28" s="111"/>
      <c r="E28" s="111"/>
      <c r="F28" s="111"/>
      <c r="G28" s="113">
        <v>2.59</v>
      </c>
      <c r="H28" s="114"/>
      <c r="I28" s="114"/>
    </row>
    <row r="29" spans="1:11" s="92" customFormat="1" ht="17.25" customHeight="1" x14ac:dyDescent="0.2">
      <c r="A29" s="111" t="s">
        <v>42</v>
      </c>
      <c r="B29" s="111"/>
      <c r="C29" s="111"/>
      <c r="D29" s="111"/>
      <c r="E29" s="111"/>
      <c r="F29" s="111"/>
      <c r="G29" s="111">
        <v>9</v>
      </c>
      <c r="H29" s="114"/>
      <c r="I29" s="114"/>
    </row>
    <row r="30" spans="1:11" s="92" customFormat="1" ht="17.25" customHeight="1" x14ac:dyDescent="0.2">
      <c r="A30" s="111" t="s">
        <v>3</v>
      </c>
      <c r="B30" s="111"/>
      <c r="C30" s="111"/>
      <c r="D30" s="111"/>
      <c r="E30" s="111"/>
      <c r="F30" s="111"/>
      <c r="G30" s="112">
        <v>3156</v>
      </c>
      <c r="H30" s="114"/>
      <c r="I30" s="114"/>
    </row>
    <row r="31" spans="1:11" s="92" customFormat="1" ht="17.25" customHeight="1" x14ac:dyDescent="0.2">
      <c r="A31" s="111" t="s">
        <v>4</v>
      </c>
      <c r="B31" s="111"/>
      <c r="C31" s="111"/>
      <c r="D31" s="111"/>
      <c r="E31" s="111"/>
      <c r="F31" s="111"/>
      <c r="G31" s="128">
        <v>1.0217000000000001</v>
      </c>
      <c r="H31" s="114"/>
      <c r="I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D36" s="97"/>
      <c r="E36" s="99" t="s">
        <v>11</v>
      </c>
      <c r="F36" s="89"/>
      <c r="G36" s="89"/>
      <c r="H36" s="89"/>
      <c r="I36" s="88">
        <v>0.92706</v>
      </c>
      <c r="J36" s="97"/>
    </row>
    <row r="37" spans="1:17" s="84" customFormat="1" ht="17.25" customHeight="1" x14ac:dyDescent="0.2">
      <c r="A37" s="104" t="s">
        <v>67</v>
      </c>
      <c r="B37" s="103" t="s">
        <v>49</v>
      </c>
      <c r="C37" s="101" t="s">
        <v>51</v>
      </c>
      <c r="D37" s="97"/>
      <c r="E37" s="104" t="s">
        <v>12</v>
      </c>
      <c r="I37" s="91">
        <v>0</v>
      </c>
      <c r="J37" s="97"/>
      <c r="O37" s="104"/>
      <c r="P37" s="103"/>
      <c r="Q37" s="103"/>
    </row>
    <row r="38" spans="1:17" s="84" customFormat="1" ht="17.25" customHeight="1" x14ac:dyDescent="0.2">
      <c r="A38" s="99" t="s">
        <v>64</v>
      </c>
      <c r="B38" s="98" t="s">
        <v>81</v>
      </c>
      <c r="C38" s="98" t="s">
        <v>45</v>
      </c>
      <c r="D38" s="97"/>
      <c r="E38" s="99" t="s">
        <v>13</v>
      </c>
      <c r="F38" s="89"/>
      <c r="G38" s="89"/>
      <c r="H38" s="89"/>
      <c r="I38" s="88">
        <v>0</v>
      </c>
      <c r="J38" s="97"/>
      <c r="O38" s="104"/>
      <c r="P38" s="103"/>
      <c r="Q38" s="103"/>
    </row>
    <row r="39" spans="1:17" s="84" customFormat="1" ht="17.25" customHeight="1" thickBot="1" x14ac:dyDescent="0.25">
      <c r="A39" s="102" t="s">
        <v>52</v>
      </c>
      <c r="B39" s="101" t="s">
        <v>44</v>
      </c>
      <c r="C39" s="101" t="s">
        <v>51</v>
      </c>
      <c r="D39" s="97"/>
      <c r="E39" s="100" t="s">
        <v>14</v>
      </c>
      <c r="F39" s="86"/>
      <c r="G39" s="86"/>
      <c r="H39" s="86"/>
      <c r="I39" s="85">
        <v>7.2939000000000004E-2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0.163233093857856</v>
      </c>
      <c r="E44" s="97"/>
    </row>
    <row r="45" spans="1:17" s="84" customFormat="1" ht="17.25" customHeight="1" x14ac:dyDescent="0.2">
      <c r="A45" s="92" t="s">
        <v>18</v>
      </c>
      <c r="D45" s="91">
        <v>5.9736125268402197E-2</v>
      </c>
      <c r="E45" s="97"/>
    </row>
    <row r="46" spans="1:17" s="84" customFormat="1" ht="17.25" customHeight="1" x14ac:dyDescent="0.2">
      <c r="A46" s="90" t="s">
        <v>82</v>
      </c>
      <c r="B46" s="89"/>
      <c r="C46" s="89"/>
      <c r="D46" s="88">
        <v>0.33884083552457145</v>
      </c>
      <c r="E46" s="97"/>
    </row>
    <row r="47" spans="1:17" s="84" customFormat="1" ht="17.25" customHeight="1" x14ac:dyDescent="0.2">
      <c r="A47" s="92" t="s">
        <v>19</v>
      </c>
      <c r="D47" s="91">
        <v>0.26332386786995032</v>
      </c>
      <c r="E47" s="97"/>
    </row>
    <row r="48" spans="1:17" s="84" customFormat="1" ht="17.25" customHeight="1" x14ac:dyDescent="0.2">
      <c r="A48" s="90" t="s">
        <v>20</v>
      </c>
      <c r="B48" s="89"/>
      <c r="C48" s="89"/>
      <c r="D48" s="88">
        <v>0.100698468841199</v>
      </c>
      <c r="E48" s="97"/>
    </row>
    <row r="49" spans="1:9" s="84" customFormat="1" ht="17.25" customHeight="1" x14ac:dyDescent="0.2">
      <c r="A49" s="92" t="s">
        <v>12</v>
      </c>
      <c r="D49" s="91">
        <v>0</v>
      </c>
      <c r="E49" s="97"/>
    </row>
    <row r="50" spans="1:9" s="84" customFormat="1" ht="17.25" customHeight="1" x14ac:dyDescent="0.2">
      <c r="A50" s="90" t="s">
        <v>21</v>
      </c>
      <c r="B50" s="89"/>
      <c r="C50" s="89"/>
      <c r="D50" s="88">
        <v>0</v>
      </c>
      <c r="E50" s="97"/>
    </row>
    <row r="51" spans="1:9" s="84" customFormat="1" ht="17.25" customHeight="1" thickBot="1" x14ac:dyDescent="0.25">
      <c r="A51" s="87" t="s">
        <v>14</v>
      </c>
      <c r="B51" s="86"/>
      <c r="C51" s="86"/>
      <c r="D51" s="85">
        <v>7.4167608637983995E-2</v>
      </c>
      <c r="E51" s="97"/>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4"/>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43890</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24507300903.41</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'[529]SVW Net Blended Yield'!$F$18</f>
        <v>2.4867944479817002E-2</v>
      </c>
      <c r="H16" s="114"/>
      <c r="I16" s="114"/>
    </row>
    <row r="17" spans="1:11" s="92" customFormat="1" ht="17.25" customHeight="1" x14ac:dyDescent="0.2">
      <c r="A17" s="116" t="s">
        <v>22</v>
      </c>
      <c r="B17" s="116"/>
      <c r="C17" s="90"/>
      <c r="D17" s="90"/>
      <c r="E17" s="90"/>
      <c r="F17" s="90"/>
      <c r="G17" s="115">
        <f>'[530]SVC Net Blended Yield'!$F$19</f>
        <v>2.1838563525785198E-2</v>
      </c>
      <c r="H17" s="114"/>
      <c r="I17" s="114"/>
    </row>
    <row r="18" spans="1:11" s="92" customFormat="1" ht="17.25" customHeight="1" x14ac:dyDescent="0.2">
      <c r="A18" s="118" t="s">
        <v>25</v>
      </c>
      <c r="B18" s="118"/>
      <c r="G18" s="117">
        <f>'[531]SVE Net Blended Yield'!$F$19</f>
        <v>2.28375523612207E-2</v>
      </c>
      <c r="H18" s="114"/>
      <c r="I18" s="114"/>
      <c r="K18" s="114"/>
    </row>
    <row r="19" spans="1:11" s="92" customFormat="1" ht="17.25" customHeight="1" x14ac:dyDescent="0.2">
      <c r="A19" s="116" t="s">
        <v>26</v>
      </c>
      <c r="B19" s="116"/>
      <c r="C19" s="90"/>
      <c r="D19" s="90"/>
      <c r="E19" s="90"/>
      <c r="F19" s="90"/>
      <c r="G19" s="115">
        <f>'[532]SVF Net Blended Yield'!$F$19</f>
        <v>1.9695368426921302E-2</v>
      </c>
      <c r="H19" s="114"/>
      <c r="I19" s="114"/>
    </row>
    <row r="20" spans="1:11" s="92" customFormat="1" ht="17.25" customHeight="1" x14ac:dyDescent="0.2">
      <c r="A20" s="118" t="s">
        <v>27</v>
      </c>
      <c r="B20" s="118"/>
      <c r="G20" s="117">
        <f>'[533]SVJ Net Blended Yield'!$F$19</f>
        <v>1.6308849251529398E-2</v>
      </c>
      <c r="H20" s="114"/>
      <c r="I20" s="114"/>
    </row>
    <row r="21" spans="1:11" s="92" customFormat="1" ht="17.25" customHeight="1" x14ac:dyDescent="0.2">
      <c r="A21" s="116" t="s">
        <v>34</v>
      </c>
      <c r="B21" s="116"/>
      <c r="C21" s="90"/>
      <c r="D21" s="90"/>
      <c r="E21" s="90"/>
      <c r="F21" s="90"/>
      <c r="G21" s="115">
        <f>'[534]SVK Net Blended Yield'!$F$19</f>
        <v>1.87890822090334E-2</v>
      </c>
      <c r="H21" s="114"/>
      <c r="I21" s="114"/>
    </row>
    <row r="22" spans="1:11" s="92" customFormat="1" ht="17.25" customHeight="1" x14ac:dyDescent="0.2">
      <c r="A22" s="118" t="s">
        <v>33</v>
      </c>
      <c r="B22" s="118"/>
      <c r="G22" s="117">
        <f>'[535]SVL Net Blended Yield'!$F$19</f>
        <v>1.6736442561834999E-2</v>
      </c>
      <c r="H22" s="114"/>
      <c r="I22" s="114"/>
    </row>
    <row r="23" spans="1:11" s="92" customFormat="1" ht="17.25" customHeight="1" x14ac:dyDescent="0.2">
      <c r="A23" s="116" t="s">
        <v>28</v>
      </c>
      <c r="B23" s="116"/>
      <c r="C23" s="90"/>
      <c r="D23" s="90"/>
      <c r="E23" s="90"/>
      <c r="F23" s="90"/>
      <c r="G23" s="115">
        <f>'[536]SVM Net Blended Yield'!$F$19</f>
        <v>1.93346508942236E-2</v>
      </c>
      <c r="H23" s="114"/>
      <c r="I23" s="114"/>
      <c r="K23" s="114"/>
    </row>
    <row r="24" spans="1:11" s="92" customFormat="1" ht="17.25" customHeight="1" x14ac:dyDescent="0.2">
      <c r="A24" s="118" t="s">
        <v>29</v>
      </c>
      <c r="B24" s="118"/>
      <c r="G24" s="117">
        <f>'[537]SVN Net Blended Yield'!$F$19</f>
        <v>1.36815772013291E-2</v>
      </c>
      <c r="H24" s="114"/>
      <c r="I24" s="114"/>
    </row>
    <row r="25" spans="1:11" s="92" customFormat="1" ht="17.25" customHeight="1" x14ac:dyDescent="0.2">
      <c r="A25" s="116" t="s">
        <v>35</v>
      </c>
      <c r="B25" s="116"/>
      <c r="C25" s="90"/>
      <c r="D25" s="90"/>
      <c r="E25" s="90"/>
      <c r="F25" s="90"/>
      <c r="G25" s="115">
        <f>'[538]SVO Net Blended Yield'!$F$19</f>
        <v>2.0177114590535401E-2</v>
      </c>
      <c r="H25" s="114"/>
      <c r="I25" s="114"/>
    </row>
    <row r="26" spans="1:11" s="92" customFormat="1" ht="17.25" customHeight="1" x14ac:dyDescent="0.2">
      <c r="A26" s="118" t="s">
        <v>31</v>
      </c>
      <c r="B26" s="118"/>
      <c r="G26" s="117">
        <f>'[539]SVQ Net Blended Yield'!$F$19</f>
        <v>2.23365652522927E-2</v>
      </c>
      <c r="H26" s="114"/>
      <c r="I26" s="114"/>
    </row>
    <row r="27" spans="1:11" s="92" customFormat="1" ht="17.25" customHeight="1" x14ac:dyDescent="0.2">
      <c r="A27" s="116" t="s">
        <v>32</v>
      </c>
      <c r="B27" s="116"/>
      <c r="C27" s="90"/>
      <c r="D27" s="90"/>
      <c r="E27" s="90"/>
      <c r="F27" s="90"/>
      <c r="G27" s="115">
        <f>'[540]SVU Net Blended Yield'!$F$19</f>
        <v>2.0801172376620599E-2</v>
      </c>
      <c r="H27" s="114"/>
      <c r="I27" s="114"/>
    </row>
    <row r="28" spans="1:11" s="92" customFormat="1" ht="17.25" customHeight="1" x14ac:dyDescent="0.2">
      <c r="A28" s="111" t="s">
        <v>54</v>
      </c>
      <c r="B28" s="111"/>
      <c r="C28" s="111"/>
      <c r="D28" s="111"/>
      <c r="E28" s="111"/>
      <c r="F28" s="111"/>
      <c r="G28" s="113">
        <v>2.4700000000000002</v>
      </c>
      <c r="H28" s="114"/>
      <c r="I28" s="114"/>
    </row>
    <row r="29" spans="1:11" s="92" customFormat="1" ht="17.25" customHeight="1" x14ac:dyDescent="0.2">
      <c r="A29" s="111" t="s">
        <v>42</v>
      </c>
      <c r="B29" s="111"/>
      <c r="C29" s="111"/>
      <c r="D29" s="111"/>
      <c r="E29" s="111"/>
      <c r="F29" s="111"/>
      <c r="G29" s="111">
        <v>9</v>
      </c>
      <c r="H29" s="114"/>
      <c r="I29" s="114"/>
    </row>
    <row r="30" spans="1:11" s="92" customFormat="1" ht="17.25" customHeight="1" x14ac:dyDescent="0.2">
      <c r="A30" s="111" t="s">
        <v>3</v>
      </c>
      <c r="B30" s="111"/>
      <c r="C30" s="111"/>
      <c r="D30" s="111"/>
      <c r="E30" s="111"/>
      <c r="F30" s="111"/>
      <c r="G30" s="112">
        <v>3102</v>
      </c>
      <c r="H30" s="114"/>
      <c r="I30" s="114"/>
    </row>
    <row r="31" spans="1:11" s="92" customFormat="1" ht="17.25" customHeight="1" x14ac:dyDescent="0.2">
      <c r="A31" s="111" t="s">
        <v>4</v>
      </c>
      <c r="B31" s="111"/>
      <c r="C31" s="111"/>
      <c r="D31" s="111"/>
      <c r="E31" s="111"/>
      <c r="F31" s="111"/>
      <c r="G31" s="128">
        <v>1.0328999999999999</v>
      </c>
      <c r="H31" s="114"/>
      <c r="I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D36" s="97"/>
      <c r="E36" s="99" t="s">
        <v>11</v>
      </c>
      <c r="F36" s="89"/>
      <c r="G36" s="89"/>
      <c r="H36" s="89"/>
      <c r="I36" s="88">
        <v>0.93901100000000004</v>
      </c>
      <c r="J36" s="97"/>
    </row>
    <row r="37" spans="1:17" s="84" customFormat="1" ht="17.25" customHeight="1" x14ac:dyDescent="0.2">
      <c r="A37" s="104" t="s">
        <v>67</v>
      </c>
      <c r="B37" s="103" t="s">
        <v>49</v>
      </c>
      <c r="C37" s="101" t="s">
        <v>51</v>
      </c>
      <c r="D37" s="97"/>
      <c r="E37" s="104" t="s">
        <v>12</v>
      </c>
      <c r="I37" s="91">
        <v>0</v>
      </c>
      <c r="J37" s="97"/>
      <c r="O37" s="104"/>
      <c r="P37" s="103"/>
      <c r="Q37" s="103"/>
    </row>
    <row r="38" spans="1:17" s="84" customFormat="1" ht="17.25" customHeight="1" x14ac:dyDescent="0.2">
      <c r="A38" s="99" t="s">
        <v>64</v>
      </c>
      <c r="B38" s="98" t="s">
        <v>81</v>
      </c>
      <c r="C38" s="98" t="s">
        <v>45</v>
      </c>
      <c r="D38" s="97"/>
      <c r="E38" s="99" t="s">
        <v>13</v>
      </c>
      <c r="F38" s="89"/>
      <c r="G38" s="89"/>
      <c r="H38" s="89"/>
      <c r="I38" s="88">
        <v>0</v>
      </c>
      <c r="J38" s="97"/>
      <c r="O38" s="104"/>
      <c r="P38" s="103"/>
      <c r="Q38" s="103"/>
    </row>
    <row r="39" spans="1:17" s="84" customFormat="1" ht="17.25" customHeight="1" thickBot="1" x14ac:dyDescent="0.25">
      <c r="A39" s="102" t="s">
        <v>52</v>
      </c>
      <c r="B39" s="101" t="s">
        <v>44</v>
      </c>
      <c r="C39" s="101" t="s">
        <v>51</v>
      </c>
      <c r="D39" s="97"/>
      <c r="E39" s="100" t="s">
        <v>14</v>
      </c>
      <c r="F39" s="86"/>
      <c r="G39" s="86"/>
      <c r="H39" s="86"/>
      <c r="I39" s="85">
        <v>6.0988000000000001E-2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0.14995138919287401</v>
      </c>
      <c r="E44" s="97"/>
    </row>
    <row r="45" spans="1:17" s="84" customFormat="1" ht="17.25" customHeight="1" x14ac:dyDescent="0.2">
      <c r="A45" s="92" t="s">
        <v>18</v>
      </c>
      <c r="D45" s="91">
        <v>6.4771177211634903E-2</v>
      </c>
      <c r="E45" s="97"/>
    </row>
    <row r="46" spans="1:17" s="84" customFormat="1" ht="17.25" customHeight="1" x14ac:dyDescent="0.2">
      <c r="A46" s="90" t="s">
        <v>82</v>
      </c>
      <c r="B46" s="89"/>
      <c r="C46" s="89"/>
      <c r="D46" s="88">
        <v>0.34265468209322791</v>
      </c>
      <c r="E46" s="97"/>
    </row>
    <row r="47" spans="1:17" s="84" customFormat="1" ht="17.25" customHeight="1" x14ac:dyDescent="0.2">
      <c r="A47" s="92" t="s">
        <v>19</v>
      </c>
      <c r="D47" s="91">
        <v>0.26950939585533062</v>
      </c>
      <c r="E47" s="97"/>
    </row>
    <row r="48" spans="1:17" s="84" customFormat="1" ht="17.25" customHeight="1" x14ac:dyDescent="0.2">
      <c r="A48" s="90" t="s">
        <v>20</v>
      </c>
      <c r="B48" s="89"/>
      <c r="C48" s="89"/>
      <c r="D48" s="88">
        <v>0.11059554272814</v>
      </c>
      <c r="E48" s="97"/>
    </row>
    <row r="49" spans="1:9" s="84" customFormat="1" ht="17.25" customHeight="1" x14ac:dyDescent="0.2">
      <c r="A49" s="92" t="s">
        <v>12</v>
      </c>
      <c r="D49" s="91">
        <v>0</v>
      </c>
      <c r="E49" s="97"/>
    </row>
    <row r="50" spans="1:9" s="84" customFormat="1" ht="17.25" customHeight="1" x14ac:dyDescent="0.2">
      <c r="A50" s="90" t="s">
        <v>21</v>
      </c>
      <c r="B50" s="89"/>
      <c r="C50" s="89"/>
      <c r="D50" s="88">
        <v>0</v>
      </c>
      <c r="E50" s="97"/>
    </row>
    <row r="51" spans="1:9" s="84" customFormat="1" ht="17.25" customHeight="1" thickBot="1" x14ac:dyDescent="0.25">
      <c r="A51" s="87" t="s">
        <v>14</v>
      </c>
      <c r="B51" s="86"/>
      <c r="C51" s="86"/>
      <c r="D51" s="85">
        <v>6.2517812918819707E-2</v>
      </c>
      <c r="E51" s="97"/>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64A77-CABF-4BFB-AEFC-0340119C3505}">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45230</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19">
        <v>20429062279.300003</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36">
        <f>'[49]SVW Net Blended Yield'!$F$20</f>
        <v>3.0176674711439699E-2</v>
      </c>
      <c r="I16" s="114"/>
    </row>
    <row r="17" spans="1:11" s="92" customFormat="1" ht="17.25" customHeight="1" x14ac:dyDescent="0.2">
      <c r="A17" s="116" t="s">
        <v>101</v>
      </c>
      <c r="B17" s="116"/>
      <c r="C17" s="90"/>
      <c r="D17" s="90"/>
      <c r="E17" s="90"/>
      <c r="F17" s="90"/>
      <c r="G17" s="115">
        <f>'[50]SVC Net Blended Yield'!$F$20</f>
        <v>2.8094397881338402E-2</v>
      </c>
      <c r="I17" s="114"/>
    </row>
    <row r="18" spans="1:11" s="92" customFormat="1" ht="17.25" customHeight="1" x14ac:dyDescent="0.2">
      <c r="A18" s="118" t="s">
        <v>102</v>
      </c>
      <c r="B18" s="118"/>
      <c r="G18" s="136">
        <f>'[51]SVE Net Blended Yield'!$F$20</f>
        <v>2.8594397881338499E-2</v>
      </c>
      <c r="I18" s="114"/>
      <c r="K18" s="114"/>
    </row>
    <row r="19" spans="1:11" s="92" customFormat="1" ht="17.25" customHeight="1" x14ac:dyDescent="0.2">
      <c r="A19" s="116" t="s">
        <v>103</v>
      </c>
      <c r="B19" s="116"/>
      <c r="C19" s="90"/>
      <c r="D19" s="90"/>
      <c r="E19" s="90"/>
      <c r="F19" s="90"/>
      <c r="G19" s="115">
        <f>'[52]SVF Net Blended Yield'!$F$20</f>
        <v>2.60943978813384E-2</v>
      </c>
      <c r="I19" s="114"/>
    </row>
    <row r="20" spans="1:11" s="92" customFormat="1" ht="17.25" customHeight="1" x14ac:dyDescent="0.2">
      <c r="A20" s="118" t="s">
        <v>104</v>
      </c>
      <c r="B20" s="118"/>
      <c r="G20" s="136">
        <f>'[53]SVJ Net Blended Yield'!$F$20</f>
        <v>2.3094397881338401E-2</v>
      </c>
      <c r="I20" s="114"/>
    </row>
    <row r="21" spans="1:11" s="92" customFormat="1" ht="17.25" customHeight="1" x14ac:dyDescent="0.2">
      <c r="A21" s="116" t="s">
        <v>105</v>
      </c>
      <c r="B21" s="116"/>
      <c r="C21" s="90"/>
      <c r="D21" s="90"/>
      <c r="E21" s="90"/>
      <c r="F21" s="90"/>
      <c r="G21" s="115">
        <f>'[54]SVK Net Blended Yield'!$F$20</f>
        <v>2.5094397881338399E-2</v>
      </c>
      <c r="I21" s="114"/>
    </row>
    <row r="22" spans="1:11" s="92" customFormat="1" ht="17.25" customHeight="1" x14ac:dyDescent="0.2">
      <c r="A22" s="118" t="s">
        <v>106</v>
      </c>
      <c r="B22" s="118"/>
      <c r="G22" s="136">
        <f>'[55]SVL Net Blended Yield'!$F$20</f>
        <v>2.3094397881338401E-2</v>
      </c>
      <c r="I22" s="114"/>
    </row>
    <row r="23" spans="1:11" s="92" customFormat="1" ht="17.25" customHeight="1" x14ac:dyDescent="0.2">
      <c r="A23" s="116" t="s">
        <v>107</v>
      </c>
      <c r="B23" s="116"/>
      <c r="C23" s="90"/>
      <c r="D23" s="90"/>
      <c r="E23" s="90"/>
      <c r="F23" s="90"/>
      <c r="G23" s="115">
        <f>'[56]SVM Net Blended Yield'!$F$20</f>
        <v>2.55943978813385E-2</v>
      </c>
      <c r="I23" s="114"/>
      <c r="K23" s="114"/>
    </row>
    <row r="24" spans="1:11" s="92" customFormat="1" ht="17.25" customHeight="1" x14ac:dyDescent="0.2">
      <c r="A24" s="118" t="s">
        <v>108</v>
      </c>
      <c r="B24" s="118"/>
      <c r="G24" s="136">
        <f>'[57]SVN Net Blended Yield'!$F$20</f>
        <v>2.0594397881338499E-2</v>
      </c>
      <c r="I24" s="114"/>
    </row>
    <row r="25" spans="1:11" s="92" customFormat="1" ht="17.25" customHeight="1" x14ac:dyDescent="0.2">
      <c r="A25" s="116" t="s">
        <v>109</v>
      </c>
      <c r="B25" s="116"/>
      <c r="C25" s="90"/>
      <c r="D25" s="90"/>
      <c r="E25" s="90"/>
      <c r="F25" s="90"/>
      <c r="G25" s="115">
        <f>'[58]SVO Net Blended Yield'!$F$20</f>
        <v>2.65943978813384E-2</v>
      </c>
      <c r="I25" s="114"/>
    </row>
    <row r="26" spans="1:11" s="92" customFormat="1" ht="17.25" customHeight="1" x14ac:dyDescent="0.2">
      <c r="A26" s="118" t="s">
        <v>110</v>
      </c>
      <c r="B26" s="118"/>
      <c r="G26" s="136">
        <f>'[59]SVQ Net Blended Yield'!$F$20</f>
        <v>2.8594397881338399E-2</v>
      </c>
      <c r="I26" s="114"/>
    </row>
    <row r="27" spans="1:11" s="92" customFormat="1" ht="17.25" customHeight="1" x14ac:dyDescent="0.2">
      <c r="A27" s="116" t="s">
        <v>111</v>
      </c>
      <c r="B27" s="116"/>
      <c r="C27" s="90"/>
      <c r="D27" s="90"/>
      <c r="E27" s="90"/>
      <c r="F27" s="90"/>
      <c r="G27" s="115">
        <f>'[60]SVU Net Blended Yield'!$F$20</f>
        <v>2.65943978813384E-2</v>
      </c>
      <c r="I27" s="114"/>
    </row>
    <row r="28" spans="1:11" s="92" customFormat="1" ht="17.25" customHeight="1" x14ac:dyDescent="0.2">
      <c r="A28" s="111" t="s">
        <v>54</v>
      </c>
      <c r="B28" s="111"/>
      <c r="C28" s="111"/>
      <c r="D28" s="111"/>
      <c r="E28" s="111"/>
      <c r="F28" s="111"/>
      <c r="G28" s="113">
        <v>2.73</v>
      </c>
      <c r="I28" s="114"/>
    </row>
    <row r="29" spans="1:11" s="92" customFormat="1" ht="17.25" customHeight="1" x14ac:dyDescent="0.2">
      <c r="A29" s="111" t="s">
        <v>42</v>
      </c>
      <c r="B29" s="111"/>
      <c r="C29" s="111"/>
      <c r="D29" s="111"/>
      <c r="E29" s="111"/>
      <c r="F29" s="111"/>
      <c r="G29" s="111">
        <v>10</v>
      </c>
      <c r="I29" s="114"/>
    </row>
    <row r="30" spans="1:11" s="92" customFormat="1" ht="17.25" customHeight="1" x14ac:dyDescent="0.2">
      <c r="A30" s="111" t="s">
        <v>3</v>
      </c>
      <c r="B30" s="111"/>
      <c r="C30" s="111"/>
      <c r="D30" s="111"/>
      <c r="E30" s="111"/>
      <c r="F30" s="111"/>
      <c r="G30" s="112">
        <v>2582</v>
      </c>
      <c r="I30" s="114"/>
    </row>
    <row r="31" spans="1:11" s="92" customFormat="1" ht="17.25" customHeight="1" x14ac:dyDescent="0.2">
      <c r="A31" s="111" t="s">
        <v>4</v>
      </c>
      <c r="B31" s="111"/>
      <c r="C31" s="111"/>
      <c r="D31" s="111"/>
      <c r="E31" s="111"/>
      <c r="F31" s="111"/>
      <c r="G31" s="135">
        <v>0.92149999999999999</v>
      </c>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E36" s="99" t="s">
        <v>11</v>
      </c>
      <c r="F36" s="89"/>
      <c r="G36" s="89"/>
      <c r="H36" s="89"/>
      <c r="I36" s="88">
        <v>0.94144799999999995</v>
      </c>
    </row>
    <row r="37" spans="1:17" s="84" customFormat="1" ht="17.25" customHeight="1" x14ac:dyDescent="0.2">
      <c r="A37" s="104" t="s">
        <v>52</v>
      </c>
      <c r="B37" s="103" t="s">
        <v>44</v>
      </c>
      <c r="C37" s="101" t="s">
        <v>51</v>
      </c>
      <c r="E37" s="104" t="s">
        <v>12</v>
      </c>
      <c r="I37" s="91">
        <v>9.2779999999999998E-3</v>
      </c>
      <c r="O37" s="104"/>
      <c r="P37" s="103"/>
      <c r="Q37" s="103"/>
    </row>
    <row r="38" spans="1:17" s="84" customFormat="1" ht="17.25" customHeight="1" x14ac:dyDescent="0.2">
      <c r="A38" s="99" t="s">
        <v>65</v>
      </c>
      <c r="B38" s="98" t="s">
        <v>46</v>
      </c>
      <c r="C38" s="98" t="s">
        <v>45</v>
      </c>
      <c r="E38" s="99" t="s">
        <v>13</v>
      </c>
      <c r="F38" s="89"/>
      <c r="G38" s="89"/>
      <c r="H38" s="89"/>
      <c r="I38" s="88">
        <v>0</v>
      </c>
      <c r="O38" s="104"/>
      <c r="P38" s="103"/>
      <c r="Q38" s="103"/>
    </row>
    <row r="39" spans="1:17" s="84" customFormat="1" ht="17.25" customHeight="1" thickBot="1" x14ac:dyDescent="0.25">
      <c r="A39" s="102" t="s">
        <v>64</v>
      </c>
      <c r="B39" s="101" t="s">
        <v>95</v>
      </c>
      <c r="C39" s="101" t="s">
        <v>45</v>
      </c>
      <c r="E39" s="100" t="s">
        <v>14</v>
      </c>
      <c r="F39" s="86"/>
      <c r="G39" s="86"/>
      <c r="H39" s="86"/>
      <c r="I39" s="85">
        <v>4.9272999999999997E-2</v>
      </c>
    </row>
    <row r="40" spans="1:17" s="84" customFormat="1" ht="17.25" customHeight="1" x14ac:dyDescent="0.2">
      <c r="A40" s="99" t="s">
        <v>47</v>
      </c>
      <c r="B40" s="98" t="s">
        <v>46</v>
      </c>
      <c r="C40" s="98" t="s">
        <v>45</v>
      </c>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0.17580350495859878</v>
      </c>
      <c r="E44" s="90" t="s">
        <v>85</v>
      </c>
      <c r="F44" s="89"/>
      <c r="G44" s="89"/>
      <c r="H44" s="89"/>
      <c r="I44" s="88">
        <v>0.28597834899796287</v>
      </c>
    </row>
    <row r="45" spans="1:17" s="84" customFormat="1" ht="17.25" customHeight="1" x14ac:dyDescent="0.2">
      <c r="A45" s="92" t="s">
        <v>18</v>
      </c>
      <c r="C45" s="91">
        <v>7.7336092997909778E-2</v>
      </c>
      <c r="E45" s="92" t="s">
        <v>86</v>
      </c>
      <c r="I45" s="91">
        <v>0.47088347354840054</v>
      </c>
    </row>
    <row r="46" spans="1:17" s="84" customFormat="1" ht="17.25" customHeight="1" x14ac:dyDescent="0.2">
      <c r="A46" s="90" t="s">
        <v>82</v>
      </c>
      <c r="B46" s="89"/>
      <c r="C46" s="88">
        <v>0.28960485419158877</v>
      </c>
      <c r="E46" s="90" t="s">
        <v>87</v>
      </c>
      <c r="F46" s="89"/>
      <c r="G46" s="89"/>
      <c r="H46" s="89"/>
      <c r="I46" s="88">
        <v>0.13645625892246052</v>
      </c>
    </row>
    <row r="47" spans="1:17" s="84" customFormat="1" ht="17.25" customHeight="1" x14ac:dyDescent="0.2">
      <c r="A47" s="92" t="s">
        <v>19</v>
      </c>
      <c r="C47" s="91">
        <v>0.2215021070676933</v>
      </c>
      <c r="E47" s="92" t="s">
        <v>88</v>
      </c>
      <c r="I47" s="91">
        <v>0.10605157756656684</v>
      </c>
    </row>
    <row r="48" spans="1:17" s="84" customFormat="1" ht="17.25" customHeight="1" x14ac:dyDescent="0.2">
      <c r="A48" s="90" t="s">
        <v>20</v>
      </c>
      <c r="B48" s="89"/>
      <c r="C48" s="88">
        <v>0.16751244925406283</v>
      </c>
      <c r="E48" s="90" t="s">
        <v>90</v>
      </c>
      <c r="F48" s="89"/>
      <c r="G48" s="89"/>
      <c r="H48" s="89"/>
      <c r="I48" s="88">
        <v>5.3539413484716535E-4</v>
      </c>
    </row>
    <row r="49" spans="1:9" s="84" customFormat="1" ht="17.25" customHeight="1" x14ac:dyDescent="0.2">
      <c r="A49" s="92" t="s">
        <v>12</v>
      </c>
      <c r="C49" s="91">
        <v>1.0068116042477863E-2</v>
      </c>
      <c r="E49" s="92" t="s">
        <v>89</v>
      </c>
      <c r="I49" s="91">
        <v>9.4946829651626339E-5</v>
      </c>
    </row>
    <row r="50" spans="1:9" s="84" customFormat="1" ht="17.25" customHeight="1" thickBot="1" x14ac:dyDescent="0.25">
      <c r="A50" s="90" t="s">
        <v>83</v>
      </c>
      <c r="B50" s="89"/>
      <c r="C50" s="88">
        <v>0</v>
      </c>
      <c r="E50" s="129" t="s">
        <v>14</v>
      </c>
      <c r="F50" s="129"/>
      <c r="G50" s="129"/>
      <c r="H50" s="129"/>
      <c r="I50" s="131">
        <v>0</v>
      </c>
    </row>
    <row r="51" spans="1:9" s="84" customFormat="1" ht="17.25" customHeight="1" thickBot="1" x14ac:dyDescent="0.25">
      <c r="A51" s="87" t="s">
        <v>14</v>
      </c>
      <c r="B51" s="86"/>
      <c r="C51" s="85">
        <v>5.8172875487665705E-2</v>
      </c>
      <c r="E51" s="92"/>
      <c r="I51" s="91"/>
    </row>
    <row r="52" spans="1:9" s="82" customFormat="1" ht="12" x14ac:dyDescent="0.2">
      <c r="A52" s="83"/>
      <c r="B52" s="83"/>
      <c r="C52" s="83"/>
      <c r="D52" s="133"/>
      <c r="E52" s="83"/>
      <c r="F52" s="83"/>
      <c r="G52" s="83"/>
      <c r="H52" s="83"/>
      <c r="I52" s="83"/>
    </row>
    <row r="53" spans="1:9" s="81" customFormat="1" ht="80.25" customHeight="1" x14ac:dyDescent="0.2">
      <c r="A53" s="143" t="s">
        <v>112</v>
      </c>
      <c r="B53" s="143"/>
      <c r="C53" s="143"/>
      <c r="D53" s="143"/>
      <c r="E53" s="143"/>
      <c r="F53" s="143"/>
      <c r="G53" s="143"/>
      <c r="H53" s="143"/>
      <c r="I53" s="143"/>
    </row>
    <row r="54" spans="1:9" s="74" customFormat="1" ht="12.75" customHeight="1" x14ac:dyDescent="0.2">
      <c r="A54" s="74" t="s">
        <v>77</v>
      </c>
      <c r="B54" s="80">
        <v>44926</v>
      </c>
    </row>
    <row r="55" spans="1:9" s="74" customFormat="1" ht="12.75" customHeight="1" x14ac:dyDescent="0.2">
      <c r="A55" s="74" t="s">
        <v>78</v>
      </c>
    </row>
    <row r="56" spans="1:9" s="74" customFormat="1" ht="24.75" customHeight="1" x14ac:dyDescent="0.2">
      <c r="A56" s="144" t="s">
        <v>114</v>
      </c>
      <c r="B56" s="144"/>
      <c r="C56" s="144"/>
      <c r="D56" s="144"/>
      <c r="E56" s="144"/>
      <c r="F56" s="144"/>
      <c r="G56" s="144"/>
      <c r="H56" s="144"/>
      <c r="I56" s="144"/>
    </row>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algorithmName="SHA-512" hashValue="w7AULTwE3yrwTFdfL21GuuEh7/d8SeftRz2reiO2hifWhgazJPYsQrmjKwQj4D+qOVmKqfYXcoWE7KTfjaDErQ==" saltValue="KXa8Z6E4bpStOCRaheIEFQ=="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5"/>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43861</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24189657095.109901</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f>'[541]SVW Net Blended Yield'!$F$18</f>
        <v>2.5086227685994101E-2</v>
      </c>
      <c r="H16" s="114"/>
      <c r="I16" s="114"/>
    </row>
    <row r="17" spans="1:11" s="92" customFormat="1" ht="17.25" customHeight="1" x14ac:dyDescent="0.2">
      <c r="A17" s="116" t="s">
        <v>22</v>
      </c>
      <c r="B17" s="116"/>
      <c r="C17" s="90"/>
      <c r="D17" s="90"/>
      <c r="E17" s="90"/>
      <c r="F17" s="90"/>
      <c r="G17" s="115">
        <f>'[542]SVC Net Blended Yield'!$F$19</f>
        <v>2.2056852328312601E-2</v>
      </c>
      <c r="H17" s="114"/>
      <c r="I17" s="114"/>
    </row>
    <row r="18" spans="1:11" s="92" customFormat="1" ht="17.25" customHeight="1" x14ac:dyDescent="0.2">
      <c r="A18" s="118" t="s">
        <v>25</v>
      </c>
      <c r="B18" s="118"/>
      <c r="G18" s="117">
        <f>'[543]SVE Net Blended Yield'!$F$19</f>
        <v>2.3055829010726E-2</v>
      </c>
      <c r="H18" s="114"/>
      <c r="I18" s="114"/>
      <c r="K18" s="114"/>
    </row>
    <row r="19" spans="1:11" s="92" customFormat="1" ht="17.25" customHeight="1" x14ac:dyDescent="0.2">
      <c r="A19" s="116" t="s">
        <v>26</v>
      </c>
      <c r="B19" s="116"/>
      <c r="C19" s="90"/>
      <c r="D19" s="90"/>
      <c r="E19" s="90"/>
      <c r="F19" s="90"/>
      <c r="G19" s="115">
        <f>'[544]SVF Net Blended Yield'!$F$19</f>
        <v>1.9908838378647899E-2</v>
      </c>
      <c r="H19" s="114"/>
      <c r="I19" s="114"/>
    </row>
    <row r="20" spans="1:11" s="92" customFormat="1" ht="17.25" customHeight="1" x14ac:dyDescent="0.2">
      <c r="A20" s="118" t="s">
        <v>27</v>
      </c>
      <c r="B20" s="118"/>
      <c r="G20" s="117">
        <f>'[545]SVJ Net Blended Yield'!$F$19</f>
        <v>1.6526288181478901E-2</v>
      </c>
      <c r="H20" s="114"/>
      <c r="I20" s="114"/>
    </row>
    <row r="21" spans="1:11" s="92" customFormat="1" ht="17.25" customHeight="1" x14ac:dyDescent="0.2">
      <c r="A21" s="116" t="s">
        <v>34</v>
      </c>
      <c r="B21" s="116"/>
      <c r="C21" s="90"/>
      <c r="D21" s="90"/>
      <c r="E21" s="90"/>
      <c r="F21" s="90"/>
      <c r="G21" s="115">
        <f>'[546]SVK Net Blended Yield'!$F$19</f>
        <v>1.9006035110337698E-2</v>
      </c>
      <c r="H21" s="114"/>
      <c r="I21" s="114"/>
    </row>
    <row r="22" spans="1:11" s="92" customFormat="1" ht="17.25" customHeight="1" x14ac:dyDescent="0.2">
      <c r="A22" s="118" t="s">
        <v>33</v>
      </c>
      <c r="B22" s="118"/>
      <c r="G22" s="117">
        <f>'[547]SVL Net Blended Yield'!$F$19</f>
        <v>1.6955537805211401E-2</v>
      </c>
      <c r="H22" s="114"/>
      <c r="I22" s="114"/>
    </row>
    <row r="23" spans="1:11" s="92" customFormat="1" ht="17.25" customHeight="1" x14ac:dyDescent="0.2">
      <c r="A23" s="116" t="s">
        <v>28</v>
      </c>
      <c r="B23" s="116"/>
      <c r="C23" s="90"/>
      <c r="D23" s="90"/>
      <c r="E23" s="90"/>
      <c r="F23" s="90"/>
      <c r="G23" s="115">
        <f>'[548]SVM Net Blended Yield'!$F$19</f>
        <v>1.95528839047058E-2</v>
      </c>
      <c r="H23" s="114"/>
      <c r="I23" s="114"/>
      <c r="K23" s="114"/>
    </row>
    <row r="24" spans="1:11" s="92" customFormat="1" ht="17.25" customHeight="1" x14ac:dyDescent="0.2">
      <c r="A24" s="118" t="s">
        <v>29</v>
      </c>
      <c r="B24" s="118"/>
      <c r="G24" s="117">
        <f>'[549]SVN Net Blended Yield'!$F$19</f>
        <v>1.39019340993093E-2</v>
      </c>
      <c r="H24" s="114"/>
      <c r="I24" s="114"/>
    </row>
    <row r="25" spans="1:11" s="92" customFormat="1" ht="17.25" customHeight="1" x14ac:dyDescent="0.2">
      <c r="A25" s="116" t="s">
        <v>35</v>
      </c>
      <c r="B25" s="116"/>
      <c r="C25" s="90"/>
      <c r="D25" s="90"/>
      <c r="E25" s="90"/>
      <c r="F25" s="90"/>
      <c r="G25" s="115">
        <f>'[550]SVO Net Blended Yield'!$F$19</f>
        <v>2.0399314946683601E-2</v>
      </c>
      <c r="H25" s="114"/>
      <c r="I25" s="114"/>
    </row>
    <row r="26" spans="1:11" s="92" customFormat="1" ht="17.25" customHeight="1" x14ac:dyDescent="0.2">
      <c r="A26" s="118" t="s">
        <v>31</v>
      </c>
      <c r="B26" s="118"/>
      <c r="G26" s="117">
        <f>'[551]SVQ Net Blended Yield'!$F$19</f>
        <v>2.25548257677993E-2</v>
      </c>
      <c r="H26" s="114"/>
      <c r="I26" s="114"/>
    </row>
    <row r="27" spans="1:11" s="92" customFormat="1" ht="17.25" customHeight="1" x14ac:dyDescent="0.2">
      <c r="A27" s="116" t="s">
        <v>32</v>
      </c>
      <c r="B27" s="116"/>
      <c r="C27" s="90"/>
      <c r="D27" s="90"/>
      <c r="E27" s="90"/>
      <c r="F27" s="90"/>
      <c r="G27" s="115">
        <f>'[552]SVU Net Blended Yield'!$F$19</f>
        <v>2.1027519970954301E-2</v>
      </c>
      <c r="H27" s="114"/>
      <c r="I27" s="114"/>
    </row>
    <row r="28" spans="1:11" s="92" customFormat="1" ht="17.25" customHeight="1" x14ac:dyDescent="0.2">
      <c r="A28" s="111" t="s">
        <v>54</v>
      </c>
      <c r="B28" s="111"/>
      <c r="C28" s="111"/>
      <c r="D28" s="111"/>
      <c r="E28" s="111"/>
      <c r="F28" s="111"/>
      <c r="G28" s="113">
        <v>2.54</v>
      </c>
      <c r="H28" s="114"/>
    </row>
    <row r="29" spans="1:11" s="92" customFormat="1" ht="17.25" customHeight="1" x14ac:dyDescent="0.2">
      <c r="A29" s="111" t="s">
        <v>42</v>
      </c>
      <c r="B29" s="111"/>
      <c r="C29" s="111"/>
      <c r="D29" s="111"/>
      <c r="E29" s="111"/>
      <c r="F29" s="111"/>
      <c r="G29" s="111">
        <v>9</v>
      </c>
      <c r="H29" s="114"/>
    </row>
    <row r="30" spans="1:11" s="92" customFormat="1" ht="17.25" customHeight="1" x14ac:dyDescent="0.2">
      <c r="A30" s="111" t="s">
        <v>3</v>
      </c>
      <c r="B30" s="111"/>
      <c r="C30" s="111"/>
      <c r="D30" s="111"/>
      <c r="E30" s="111"/>
      <c r="F30" s="111"/>
      <c r="G30" s="112">
        <v>3117</v>
      </c>
      <c r="H30" s="114"/>
    </row>
    <row r="31" spans="1:11" s="92" customFormat="1" ht="17.25" customHeight="1" x14ac:dyDescent="0.2">
      <c r="A31" s="111" t="s">
        <v>4</v>
      </c>
      <c r="B31" s="111"/>
      <c r="C31" s="111"/>
      <c r="D31" s="111"/>
      <c r="E31" s="111"/>
      <c r="F31" s="111"/>
      <c r="G31" s="128">
        <v>1.0244979999999999</v>
      </c>
      <c r="H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D36" s="97"/>
      <c r="E36" s="99" t="s">
        <v>11</v>
      </c>
      <c r="F36" s="89"/>
      <c r="G36" s="89"/>
      <c r="H36" s="89"/>
      <c r="I36" s="88">
        <v>0.94939499999999999</v>
      </c>
      <c r="J36" s="97"/>
    </row>
    <row r="37" spans="1:17" s="84" customFormat="1" ht="17.25" customHeight="1" x14ac:dyDescent="0.2">
      <c r="A37" s="104" t="s">
        <v>67</v>
      </c>
      <c r="B37" s="103" t="s">
        <v>49</v>
      </c>
      <c r="C37" s="103" t="s">
        <v>45</v>
      </c>
      <c r="D37" s="97"/>
      <c r="E37" s="104" t="s">
        <v>12</v>
      </c>
      <c r="I37" s="91">
        <v>0</v>
      </c>
      <c r="J37" s="97"/>
      <c r="O37" s="104"/>
      <c r="P37" s="103"/>
      <c r="Q37" s="103"/>
    </row>
    <row r="38" spans="1:17" s="84" customFormat="1" ht="17.25" customHeight="1" x14ac:dyDescent="0.2">
      <c r="A38" s="99" t="s">
        <v>64</v>
      </c>
      <c r="B38" s="98" t="s">
        <v>81</v>
      </c>
      <c r="C38" s="98" t="s">
        <v>45</v>
      </c>
      <c r="D38" s="97"/>
      <c r="E38" s="99" t="s">
        <v>13</v>
      </c>
      <c r="F38" s="89"/>
      <c r="G38" s="89"/>
      <c r="H38" s="89"/>
      <c r="I38" s="88">
        <v>0</v>
      </c>
      <c r="J38" s="97"/>
      <c r="O38" s="104"/>
      <c r="P38" s="103"/>
      <c r="Q38" s="103"/>
    </row>
    <row r="39" spans="1:17" s="84" customFormat="1" ht="17.25" customHeight="1" thickBot="1" x14ac:dyDescent="0.25">
      <c r="A39" s="102" t="s">
        <v>52</v>
      </c>
      <c r="B39" s="101" t="s">
        <v>44</v>
      </c>
      <c r="C39" s="101" t="s">
        <v>51</v>
      </c>
      <c r="D39" s="97"/>
      <c r="E39" s="100" t="s">
        <v>14</v>
      </c>
      <c r="F39" s="86"/>
      <c r="G39" s="86"/>
      <c r="H39" s="86"/>
      <c r="I39" s="85">
        <v>5.0604000000000003E-2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0.16227281601387999</v>
      </c>
      <c r="E44" s="97"/>
    </row>
    <row r="45" spans="1:17" s="84" customFormat="1" ht="17.25" customHeight="1" x14ac:dyDescent="0.2">
      <c r="A45" s="92" t="s">
        <v>18</v>
      </c>
      <c r="D45" s="91">
        <v>6.5766476995334097E-2</v>
      </c>
      <c r="E45" s="97"/>
    </row>
    <row r="46" spans="1:17" s="84" customFormat="1" ht="17.25" customHeight="1" x14ac:dyDescent="0.2">
      <c r="A46" s="90" t="s">
        <v>82</v>
      </c>
      <c r="B46" s="89"/>
      <c r="C46" s="89"/>
      <c r="D46" s="88">
        <v>0.35110966757046785</v>
      </c>
      <c r="E46" s="97"/>
    </row>
    <row r="47" spans="1:17" s="84" customFormat="1" ht="17.25" customHeight="1" x14ac:dyDescent="0.2">
      <c r="A47" s="92" t="s">
        <v>19</v>
      </c>
      <c r="D47" s="91">
        <v>0.25641167038239743</v>
      </c>
      <c r="E47" s="97"/>
    </row>
    <row r="48" spans="1:17" s="84" customFormat="1" ht="17.25" customHeight="1" x14ac:dyDescent="0.2">
      <c r="A48" s="90" t="s">
        <v>20</v>
      </c>
      <c r="B48" s="89"/>
      <c r="C48" s="89"/>
      <c r="D48" s="88">
        <v>0.112725274406137</v>
      </c>
      <c r="E48" s="97"/>
    </row>
    <row r="49" spans="1:9" s="84" customFormat="1" ht="17.25" customHeight="1" x14ac:dyDescent="0.2">
      <c r="A49" s="92" t="s">
        <v>12</v>
      </c>
      <c r="D49" s="91">
        <v>0</v>
      </c>
      <c r="E49" s="97"/>
    </row>
    <row r="50" spans="1:9" s="84" customFormat="1" ht="17.25" customHeight="1" x14ac:dyDescent="0.2">
      <c r="A50" s="90" t="s">
        <v>21</v>
      </c>
      <c r="B50" s="89"/>
      <c r="C50" s="89"/>
      <c r="D50" s="88">
        <v>0</v>
      </c>
      <c r="E50" s="97"/>
    </row>
    <row r="51" spans="1:9" s="84" customFormat="1" ht="17.25" customHeight="1" thickBot="1" x14ac:dyDescent="0.25">
      <c r="A51" s="87" t="s">
        <v>14</v>
      </c>
      <c r="B51" s="86"/>
      <c r="C51" s="86"/>
      <c r="D51" s="85">
        <v>5.1714094631815297E-2</v>
      </c>
      <c r="E51" s="97"/>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6"/>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43830</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24509684762.16</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v>2.5600000000000001E-2</v>
      </c>
      <c r="H16" s="114"/>
      <c r="I16" s="114"/>
    </row>
    <row r="17" spans="1:11" s="92" customFormat="1" ht="17.25" customHeight="1" x14ac:dyDescent="0.2">
      <c r="A17" s="116" t="s">
        <v>22</v>
      </c>
      <c r="B17" s="116"/>
      <c r="C17" s="90"/>
      <c r="D17" s="90"/>
      <c r="E17" s="90"/>
      <c r="F17" s="90"/>
      <c r="G17" s="115">
        <f>'[553]SVC Net Blended Yield'!$F$19</f>
        <v>2.2530105574655498E-2</v>
      </c>
      <c r="H17" s="114"/>
      <c r="I17" s="114"/>
    </row>
    <row r="18" spans="1:11" s="92" customFormat="1" ht="17.25" customHeight="1" x14ac:dyDescent="0.2">
      <c r="A18" s="118" t="s">
        <v>25</v>
      </c>
      <c r="B18" s="118"/>
      <c r="G18" s="117">
        <f>'[554]SVE Net Blended Yield'!$F$19</f>
        <v>2.3529048249659901E-2</v>
      </c>
      <c r="H18" s="114"/>
      <c r="I18" s="114"/>
      <c r="K18" s="114"/>
    </row>
    <row r="19" spans="1:11" s="92" customFormat="1" ht="17.25" customHeight="1" x14ac:dyDescent="0.2">
      <c r="A19" s="116" t="s">
        <v>26</v>
      </c>
      <c r="B19" s="116"/>
      <c r="C19" s="90"/>
      <c r="D19" s="90"/>
      <c r="E19" s="90"/>
      <c r="F19" s="90"/>
      <c r="G19" s="115">
        <f>'[555]SVF Net Blended Yield'!$F$19</f>
        <v>2.03809794834829E-2</v>
      </c>
      <c r="H19" s="114"/>
      <c r="I19" s="114"/>
    </row>
    <row r="20" spans="1:11" s="92" customFormat="1" ht="17.25" customHeight="1" x14ac:dyDescent="0.2">
      <c r="A20" s="118" t="s">
        <v>27</v>
      </c>
      <c r="B20" s="118"/>
      <c r="G20" s="117">
        <f>'[556]SVJ Net Blended Yield'!$F$19</f>
        <v>1.70006395041821E-2</v>
      </c>
      <c r="H20" s="114"/>
      <c r="I20" s="114"/>
    </row>
    <row r="21" spans="1:11" s="92" customFormat="1" ht="17.25" customHeight="1" x14ac:dyDescent="0.2">
      <c r="A21" s="116" t="s">
        <v>34</v>
      </c>
      <c r="B21" s="116"/>
      <c r="C21" s="90"/>
      <c r="D21" s="90"/>
      <c r="E21" s="90"/>
      <c r="F21" s="90"/>
      <c r="G21" s="115">
        <f>'[557]SVK Net Blended Yield'!$F$19</f>
        <v>1.9481197419127998E-2</v>
      </c>
      <c r="H21" s="114"/>
      <c r="I21" s="114"/>
    </row>
    <row r="22" spans="1:11" s="92" customFormat="1" ht="17.25" customHeight="1" x14ac:dyDescent="0.2">
      <c r="A22" s="118" t="s">
        <v>33</v>
      </c>
      <c r="B22" s="118"/>
      <c r="G22" s="117">
        <f>'[558]SVL Net Blended Yield'!$F$19</f>
        <v>1.74320510873756E-2</v>
      </c>
      <c r="H22" s="114"/>
      <c r="I22" s="114"/>
    </row>
    <row r="23" spans="1:11" s="92" customFormat="1" ht="17.25" customHeight="1" x14ac:dyDescent="0.2">
      <c r="A23" s="116" t="s">
        <v>28</v>
      </c>
      <c r="B23" s="116"/>
      <c r="C23" s="90"/>
      <c r="D23" s="90"/>
      <c r="E23" s="90"/>
      <c r="F23" s="90"/>
      <c r="G23" s="115">
        <f>'[559]SVM Net Blended Yield'!$F$19</f>
        <v>2.0026208304667E-2</v>
      </c>
      <c r="H23" s="114"/>
      <c r="I23" s="114"/>
      <c r="K23" s="114"/>
    </row>
    <row r="24" spans="1:11" s="92" customFormat="1" ht="17.25" customHeight="1" x14ac:dyDescent="0.2">
      <c r="A24" s="118" t="s">
        <v>29</v>
      </c>
      <c r="B24" s="118"/>
      <c r="G24" s="117">
        <f>'[560]SVN Net Blended Yield'!$F$19</f>
        <v>1.4375877993015001E-2</v>
      </c>
      <c r="H24" s="114"/>
      <c r="I24" s="114"/>
    </row>
    <row r="25" spans="1:11" s="92" customFormat="1" ht="17.25" customHeight="1" x14ac:dyDescent="0.2">
      <c r="A25" s="116" t="s">
        <v>35</v>
      </c>
      <c r="B25" s="116"/>
      <c r="C25" s="90"/>
      <c r="D25" s="90"/>
      <c r="E25" s="90"/>
      <c r="F25" s="90"/>
      <c r="G25" s="115">
        <f>'[561]SVO Net Blended Yield'!$F$19</f>
        <v>2.0885780397802801E-2</v>
      </c>
      <c r="H25" s="114"/>
      <c r="I25" s="114"/>
    </row>
    <row r="26" spans="1:11" s="92" customFormat="1" ht="17.25" customHeight="1" x14ac:dyDescent="0.2">
      <c r="A26" s="118" t="s">
        <v>31</v>
      </c>
      <c r="B26" s="118"/>
      <c r="G26" s="117">
        <f>'[562]SVQ Net Blended Yield'!$F$19</f>
        <v>2.3028157234154401E-2</v>
      </c>
      <c r="H26" s="114"/>
      <c r="I26" s="114"/>
    </row>
    <row r="27" spans="1:11" s="92" customFormat="1" ht="17.25" customHeight="1" x14ac:dyDescent="0.2">
      <c r="A27" s="116" t="s">
        <v>32</v>
      </c>
      <c r="B27" s="116"/>
      <c r="C27" s="90"/>
      <c r="D27" s="90"/>
      <c r="E27" s="90"/>
      <c r="F27" s="90"/>
      <c r="G27" s="115">
        <f>'[563]SVU Net Blended Yield'!$F$19</f>
        <v>2.15009129031314E-2</v>
      </c>
      <c r="H27" s="114"/>
      <c r="I27" s="114"/>
    </row>
    <row r="28" spans="1:11" s="92" customFormat="1" ht="17.25" customHeight="1" x14ac:dyDescent="0.2">
      <c r="A28" s="111" t="s">
        <v>54</v>
      </c>
      <c r="B28" s="111"/>
      <c r="C28" s="111"/>
      <c r="D28" s="111"/>
      <c r="E28" s="111"/>
      <c r="F28" s="111"/>
      <c r="G28" s="113">
        <v>2.61</v>
      </c>
      <c r="H28" s="114"/>
    </row>
    <row r="29" spans="1:11" s="92" customFormat="1" ht="17.25" customHeight="1" x14ac:dyDescent="0.2">
      <c r="A29" s="111" t="s">
        <v>42</v>
      </c>
      <c r="B29" s="111"/>
      <c r="C29" s="111"/>
      <c r="D29" s="111"/>
      <c r="E29" s="111"/>
      <c r="F29" s="111"/>
      <c r="G29" s="111">
        <v>9</v>
      </c>
      <c r="H29" s="114"/>
    </row>
    <row r="30" spans="1:11" s="92" customFormat="1" ht="17.25" customHeight="1" x14ac:dyDescent="0.2">
      <c r="A30" s="111" t="s">
        <v>3</v>
      </c>
      <c r="B30" s="111"/>
      <c r="C30" s="111"/>
      <c r="D30" s="111"/>
      <c r="E30" s="111"/>
      <c r="F30" s="111"/>
      <c r="G30" s="112">
        <v>3179</v>
      </c>
      <c r="H30" s="114"/>
    </row>
    <row r="31" spans="1:11" s="92" customFormat="1" ht="17.25" customHeight="1" x14ac:dyDescent="0.2">
      <c r="A31" s="111" t="s">
        <v>4</v>
      </c>
      <c r="B31" s="111"/>
      <c r="C31" s="111"/>
      <c r="D31" s="111"/>
      <c r="E31" s="111"/>
      <c r="F31" s="111"/>
      <c r="G31" s="128">
        <v>1.016</v>
      </c>
      <c r="H31" s="114"/>
    </row>
    <row r="32" spans="1:11" s="92" customFormat="1" ht="17.25" customHeight="1" thickBot="1" x14ac:dyDescent="0.25">
      <c r="A32" s="110" t="s">
        <v>24</v>
      </c>
      <c r="B32" s="110"/>
      <c r="C32" s="110"/>
      <c r="D32" s="110"/>
      <c r="E32" s="110"/>
      <c r="F32" s="110"/>
      <c r="G32" s="109">
        <v>0.49730000000000002</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D36" s="97"/>
      <c r="E36" s="99" t="s">
        <v>11</v>
      </c>
      <c r="F36" s="89"/>
      <c r="G36" s="89"/>
      <c r="H36" s="89"/>
      <c r="I36" s="88">
        <v>0.96699999999999997</v>
      </c>
      <c r="J36" s="97"/>
    </row>
    <row r="37" spans="1:17" s="84" customFormat="1" ht="17.25" customHeight="1" x14ac:dyDescent="0.2">
      <c r="A37" s="104" t="s">
        <v>67</v>
      </c>
      <c r="B37" s="103" t="s">
        <v>49</v>
      </c>
      <c r="C37" s="103" t="s">
        <v>45</v>
      </c>
      <c r="D37" s="97"/>
      <c r="E37" s="104" t="s">
        <v>12</v>
      </c>
      <c r="I37" s="91">
        <v>0</v>
      </c>
      <c r="J37" s="97"/>
      <c r="O37" s="104"/>
      <c r="P37" s="103"/>
      <c r="Q37" s="103"/>
    </row>
    <row r="38" spans="1:17" s="84" customFormat="1" ht="17.25" customHeight="1" x14ac:dyDescent="0.2">
      <c r="A38" s="99" t="s">
        <v>64</v>
      </c>
      <c r="B38" s="98" t="s">
        <v>81</v>
      </c>
      <c r="C38" s="98" t="s">
        <v>45</v>
      </c>
      <c r="D38" s="97"/>
      <c r="E38" s="99" t="s">
        <v>13</v>
      </c>
      <c r="F38" s="89"/>
      <c r="G38" s="89"/>
      <c r="H38" s="89"/>
      <c r="I38" s="88">
        <v>0</v>
      </c>
      <c r="J38" s="97"/>
      <c r="O38" s="104"/>
      <c r="P38" s="103"/>
      <c r="Q38" s="103"/>
    </row>
    <row r="39" spans="1:17" s="84" customFormat="1" ht="17.25" customHeight="1" thickBot="1" x14ac:dyDescent="0.25">
      <c r="A39" s="102" t="s">
        <v>52</v>
      </c>
      <c r="B39" s="101" t="s">
        <v>44</v>
      </c>
      <c r="C39" s="101" t="s">
        <v>51</v>
      </c>
      <c r="D39" s="97"/>
      <c r="E39" s="100" t="s">
        <v>14</v>
      </c>
      <c r="F39" s="86"/>
      <c r="G39" s="86"/>
      <c r="H39" s="86"/>
      <c r="I39" s="85">
        <v>3.3000000000000002E-2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0.15398000000000001</v>
      </c>
      <c r="E44" s="97"/>
    </row>
    <row r="45" spans="1:17" s="84" customFormat="1" ht="17.25" customHeight="1" x14ac:dyDescent="0.2">
      <c r="A45" s="92" t="s">
        <v>18</v>
      </c>
      <c r="D45" s="91">
        <v>6.4750000000000002E-2</v>
      </c>
      <c r="E45" s="97"/>
    </row>
    <row r="46" spans="1:17" s="84" customFormat="1" ht="17.25" customHeight="1" x14ac:dyDescent="0.2">
      <c r="A46" s="90" t="s">
        <v>82</v>
      </c>
      <c r="B46" s="89"/>
      <c r="C46" s="89"/>
      <c r="D46" s="88">
        <v>0.36515999999999998</v>
      </c>
      <c r="E46" s="97"/>
    </row>
    <row r="47" spans="1:17" s="84" customFormat="1" ht="17.25" customHeight="1" x14ac:dyDescent="0.2">
      <c r="A47" s="92" t="s">
        <v>19</v>
      </c>
      <c r="D47" s="91">
        <v>0.25657999999999997</v>
      </c>
      <c r="E47" s="97"/>
    </row>
    <row r="48" spans="1:17" s="84" customFormat="1" ht="17.25" customHeight="1" x14ac:dyDescent="0.2">
      <c r="A48" s="90" t="s">
        <v>20</v>
      </c>
      <c r="B48" s="89"/>
      <c r="C48" s="89"/>
      <c r="D48" s="88">
        <v>0.11025</v>
      </c>
      <c r="E48" s="97"/>
    </row>
    <row r="49" spans="1:9" s="84" customFormat="1" ht="17.25" customHeight="1" x14ac:dyDescent="0.2">
      <c r="A49" s="92" t="s">
        <v>12</v>
      </c>
      <c r="D49" s="91">
        <v>0</v>
      </c>
      <c r="E49" s="97"/>
    </row>
    <row r="50" spans="1:9" s="84" customFormat="1" ht="17.25" customHeight="1" x14ac:dyDescent="0.2">
      <c r="A50" s="90" t="s">
        <v>21</v>
      </c>
      <c r="B50" s="89"/>
      <c r="C50" s="89"/>
      <c r="D50" s="88">
        <v>0</v>
      </c>
      <c r="E50" s="97"/>
    </row>
    <row r="51" spans="1:9" s="84" customFormat="1" ht="17.25" customHeight="1" thickBot="1" x14ac:dyDescent="0.25">
      <c r="A51" s="87" t="s">
        <v>14</v>
      </c>
      <c r="B51" s="86"/>
      <c r="C51" s="86"/>
      <c r="D51" s="85">
        <v>4.9279999999999997E-2</v>
      </c>
      <c r="E51" s="97"/>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43830</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7"/>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43799</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24939722597.349998</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v>2.5499999999999998E-2</v>
      </c>
      <c r="H16" s="114"/>
      <c r="I16" s="114"/>
    </row>
    <row r="17" spans="1:11" s="92" customFormat="1" ht="17.25" customHeight="1" x14ac:dyDescent="0.2">
      <c r="A17" s="116" t="s">
        <v>22</v>
      </c>
      <c r="B17" s="116"/>
      <c r="C17" s="90"/>
      <c r="D17" s="90"/>
      <c r="E17" s="90"/>
      <c r="F17" s="90"/>
      <c r="G17" s="115">
        <f>'[564]SVC Net Blended Yield'!$F$19</f>
        <v>2.2509126391150699E-2</v>
      </c>
      <c r="H17" s="114"/>
      <c r="I17" s="114"/>
    </row>
    <row r="18" spans="1:11" s="92" customFormat="1" ht="17.25" customHeight="1" x14ac:dyDescent="0.2">
      <c r="A18" s="118" t="s">
        <v>25</v>
      </c>
      <c r="B18" s="118"/>
      <c r="G18" s="117">
        <f>'[565]SVE Net Blended Yield'!$F$19</f>
        <v>2.35080659303138E-2</v>
      </c>
      <c r="H18" s="114"/>
      <c r="I18" s="114"/>
      <c r="K18" s="114"/>
    </row>
    <row r="19" spans="1:11" s="92" customFormat="1" ht="17.25" customHeight="1" x14ac:dyDescent="0.2">
      <c r="A19" s="116" t="s">
        <v>26</v>
      </c>
      <c r="B19" s="116"/>
      <c r="C19" s="90"/>
      <c r="D19" s="90"/>
      <c r="E19" s="90"/>
      <c r="F19" s="90"/>
      <c r="G19" s="115">
        <f>'[566]SVF Net Blended Yield'!$F$19</f>
        <v>2.04439361478926E-2</v>
      </c>
      <c r="H19" s="114"/>
      <c r="I19" s="114"/>
    </row>
    <row r="20" spans="1:11" s="92" customFormat="1" ht="17.25" customHeight="1" x14ac:dyDescent="0.2">
      <c r="A20" s="118" t="s">
        <v>27</v>
      </c>
      <c r="B20" s="118"/>
      <c r="G20" s="117">
        <f>'[567]SVJ Net Blended Yield'!$F$19</f>
        <v>1.6980135729717599E-2</v>
      </c>
      <c r="H20" s="114"/>
      <c r="I20" s="114"/>
    </row>
    <row r="21" spans="1:11" s="92" customFormat="1" ht="17.25" customHeight="1" x14ac:dyDescent="0.2">
      <c r="A21" s="116" t="s">
        <v>34</v>
      </c>
      <c r="B21" s="116"/>
      <c r="C21" s="90"/>
      <c r="D21" s="90"/>
      <c r="E21" s="90"/>
      <c r="F21" s="90"/>
      <c r="G21" s="115">
        <f>'[568]SVK Net Blended Yield'!$F$19</f>
        <v>1.9460121355412498E-2</v>
      </c>
      <c r="H21" s="114"/>
      <c r="I21" s="114"/>
    </row>
    <row r="22" spans="1:11" s="92" customFormat="1" ht="17.25" customHeight="1" x14ac:dyDescent="0.2">
      <c r="A22" s="118" t="s">
        <v>33</v>
      </c>
      <c r="B22" s="118"/>
      <c r="G22" s="117">
        <f>'[569]SVL Net Blended Yield'!$F$19</f>
        <v>1.7410097671623499E-2</v>
      </c>
      <c r="H22" s="114"/>
      <c r="I22" s="114"/>
    </row>
    <row r="23" spans="1:11" s="92" customFormat="1" ht="17.25" customHeight="1" x14ac:dyDescent="0.2">
      <c r="A23" s="116" t="s">
        <v>28</v>
      </c>
      <c r="B23" s="116"/>
      <c r="C23" s="90"/>
      <c r="D23" s="90"/>
      <c r="E23" s="90"/>
      <c r="F23" s="90"/>
      <c r="G23" s="115">
        <f>'[570]SVM Net Blended Yield'!$F$19</f>
        <v>2.0005345098596299E-2</v>
      </c>
      <c r="H23" s="114"/>
      <c r="I23" s="114"/>
    </row>
    <row r="24" spans="1:11" s="92" customFormat="1" ht="17.25" customHeight="1" x14ac:dyDescent="0.2">
      <c r="A24" s="118" t="s">
        <v>29</v>
      </c>
      <c r="B24" s="118"/>
      <c r="G24" s="117">
        <f>'[571]SVN Net Blended Yield'!$F$19</f>
        <v>1.4357410326528401E-2</v>
      </c>
      <c r="H24" s="114"/>
      <c r="I24" s="114"/>
    </row>
    <row r="25" spans="1:11" s="92" customFormat="1" ht="17.25" customHeight="1" x14ac:dyDescent="0.2">
      <c r="A25" s="116" t="s">
        <v>35</v>
      </c>
      <c r="B25" s="116"/>
      <c r="C25" s="90"/>
      <c r="D25" s="90"/>
      <c r="E25" s="90"/>
      <c r="F25" s="90"/>
      <c r="G25" s="115">
        <f>'[572]SVO Net Blended Yield'!$F$19</f>
        <v>2.0864347523910299E-2</v>
      </c>
      <c r="H25" s="114"/>
      <c r="I25" s="114"/>
    </row>
    <row r="26" spans="1:11" s="92" customFormat="1" ht="17.25" customHeight="1" x14ac:dyDescent="0.2">
      <c r="A26" s="118" t="s">
        <v>31</v>
      </c>
      <c r="B26" s="118"/>
      <c r="G26" s="117">
        <f>'[573]SVQ Net Blended Yield'!$F$19</f>
        <v>2.3007247204021999E-2</v>
      </c>
      <c r="H26" s="114"/>
      <c r="I26" s="114"/>
    </row>
    <row r="27" spans="1:11" s="92" customFormat="1" ht="17.25" customHeight="1" x14ac:dyDescent="0.2">
      <c r="A27" s="116" t="s">
        <v>32</v>
      </c>
      <c r="B27" s="116"/>
      <c r="C27" s="90"/>
      <c r="D27" s="90"/>
      <c r="E27" s="90"/>
      <c r="F27" s="90"/>
      <c r="G27" s="115">
        <f>'[574]SVU Net Blended Yield'!$F$19</f>
        <v>2.1481553094326498E-2</v>
      </c>
      <c r="H27" s="114"/>
      <c r="I27" s="114"/>
    </row>
    <row r="28" spans="1:11" s="92" customFormat="1" ht="17.25" customHeight="1" x14ac:dyDescent="0.2">
      <c r="A28" s="111" t="s">
        <v>54</v>
      </c>
      <c r="B28" s="111"/>
      <c r="C28" s="111"/>
      <c r="D28" s="111"/>
      <c r="E28" s="111"/>
      <c r="F28" s="111"/>
      <c r="G28" s="113">
        <v>2.63</v>
      </c>
      <c r="H28" s="114"/>
    </row>
    <row r="29" spans="1:11" s="92" customFormat="1" ht="17.25" customHeight="1" x14ac:dyDescent="0.2">
      <c r="A29" s="111" t="s">
        <v>42</v>
      </c>
      <c r="B29" s="111"/>
      <c r="C29" s="111"/>
      <c r="D29" s="111"/>
      <c r="E29" s="111"/>
      <c r="F29" s="111"/>
      <c r="G29" s="111">
        <v>9</v>
      </c>
      <c r="H29" s="114"/>
    </row>
    <row r="30" spans="1:11" s="92" customFormat="1" ht="17.25" customHeight="1" x14ac:dyDescent="0.2">
      <c r="A30" s="111" t="s">
        <v>3</v>
      </c>
      <c r="B30" s="111"/>
      <c r="C30" s="111"/>
      <c r="D30" s="111"/>
      <c r="E30" s="111"/>
      <c r="F30" s="111"/>
      <c r="G30" s="112">
        <v>3209</v>
      </c>
      <c r="H30" s="114"/>
    </row>
    <row r="31" spans="1:11" s="92" customFormat="1" ht="17.25" customHeight="1" x14ac:dyDescent="0.2">
      <c r="A31" s="111" t="s">
        <v>4</v>
      </c>
      <c r="B31" s="111"/>
      <c r="C31" s="111"/>
      <c r="D31" s="111"/>
      <c r="E31" s="111"/>
      <c r="F31" s="111"/>
      <c r="G31" s="128">
        <v>1.016</v>
      </c>
      <c r="H31" s="114"/>
    </row>
    <row r="32" spans="1:11" s="92" customFormat="1" ht="17.25" customHeight="1" thickBot="1" x14ac:dyDescent="0.25">
      <c r="A32" s="110" t="s">
        <v>24</v>
      </c>
      <c r="B32" s="110"/>
      <c r="C32" s="110"/>
      <c r="D32" s="110"/>
      <c r="E32" s="110"/>
      <c r="F32" s="110"/>
      <c r="G32" s="109">
        <v>0.16328000000000001</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D36" s="97"/>
      <c r="E36" s="99" t="s">
        <v>11</v>
      </c>
      <c r="F36" s="89"/>
      <c r="G36" s="89"/>
      <c r="H36" s="89"/>
      <c r="I36" s="88">
        <v>0.96416000000000002</v>
      </c>
      <c r="J36" s="97"/>
    </row>
    <row r="37" spans="1:17" s="84" customFormat="1" ht="17.25" customHeight="1" x14ac:dyDescent="0.2">
      <c r="A37" s="104" t="s">
        <v>67</v>
      </c>
      <c r="B37" s="103" t="s">
        <v>49</v>
      </c>
      <c r="C37" s="103" t="s">
        <v>45</v>
      </c>
      <c r="D37" s="97"/>
      <c r="E37" s="104" t="s">
        <v>12</v>
      </c>
      <c r="I37" s="91">
        <v>0</v>
      </c>
      <c r="J37" s="97"/>
      <c r="O37" s="104"/>
      <c r="P37" s="103"/>
      <c r="Q37" s="103"/>
    </row>
    <row r="38" spans="1:17" s="84" customFormat="1" ht="17.25" customHeight="1" x14ac:dyDescent="0.2">
      <c r="A38" s="99" t="s">
        <v>64</v>
      </c>
      <c r="B38" s="98" t="s">
        <v>81</v>
      </c>
      <c r="C38" s="98" t="s">
        <v>45</v>
      </c>
      <c r="D38" s="97"/>
      <c r="E38" s="99" t="s">
        <v>13</v>
      </c>
      <c r="F38" s="89"/>
      <c r="G38" s="89"/>
      <c r="H38" s="89"/>
      <c r="I38" s="88">
        <v>0</v>
      </c>
      <c r="J38" s="97"/>
      <c r="O38" s="104"/>
      <c r="P38" s="103"/>
      <c r="Q38" s="103"/>
    </row>
    <row r="39" spans="1:17" s="84" customFormat="1" ht="17.25" customHeight="1" thickBot="1" x14ac:dyDescent="0.25">
      <c r="A39" s="102" t="s">
        <v>52</v>
      </c>
      <c r="B39" s="101" t="s">
        <v>44</v>
      </c>
      <c r="C39" s="101" t="s">
        <v>51</v>
      </c>
      <c r="D39" s="97"/>
      <c r="E39" s="100" t="s">
        <v>14</v>
      </c>
      <c r="F39" s="86"/>
      <c r="G39" s="86"/>
      <c r="H39" s="86"/>
      <c r="I39" s="85">
        <v>3.5839999999999997E-2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0.16172</v>
      </c>
      <c r="E44" s="97"/>
    </row>
    <row r="45" spans="1:17" s="84" customFormat="1" ht="17.25" customHeight="1" x14ac:dyDescent="0.2">
      <c r="A45" s="92" t="s">
        <v>18</v>
      </c>
      <c r="D45" s="91">
        <v>6.4780000000000004E-2</v>
      </c>
      <c r="E45" s="97"/>
    </row>
    <row r="46" spans="1:17" s="84" customFormat="1" ht="17.25" customHeight="1" x14ac:dyDescent="0.2">
      <c r="A46" s="90" t="s">
        <v>82</v>
      </c>
      <c r="B46" s="89"/>
      <c r="C46" s="89"/>
      <c r="D46" s="88">
        <v>0.36615999999999999</v>
      </c>
      <c r="E46" s="97"/>
    </row>
    <row r="47" spans="1:17" s="84" customFormat="1" ht="17.25" customHeight="1" x14ac:dyDescent="0.2">
      <c r="A47" s="92" t="s">
        <v>19</v>
      </c>
      <c r="D47" s="91">
        <v>0.25444</v>
      </c>
      <c r="E47" s="97"/>
    </row>
    <row r="48" spans="1:17" s="84" customFormat="1" ht="17.25" customHeight="1" x14ac:dyDescent="0.2">
      <c r="A48" s="90" t="s">
        <v>20</v>
      </c>
      <c r="B48" s="89"/>
      <c r="C48" s="89"/>
      <c r="D48" s="88">
        <v>0.11064</v>
      </c>
      <c r="E48" s="97"/>
    </row>
    <row r="49" spans="1:9" s="84" customFormat="1" ht="17.25" customHeight="1" x14ac:dyDescent="0.2">
      <c r="A49" s="92" t="s">
        <v>12</v>
      </c>
      <c r="D49" s="91">
        <v>0</v>
      </c>
      <c r="E49" s="97"/>
    </row>
    <row r="50" spans="1:9" s="84" customFormat="1" ht="17.25" customHeight="1" x14ac:dyDescent="0.2">
      <c r="A50" s="90" t="s">
        <v>21</v>
      </c>
      <c r="B50" s="89"/>
      <c r="C50" s="89"/>
      <c r="D50" s="88">
        <v>0</v>
      </c>
      <c r="E50" s="97"/>
    </row>
    <row r="51" spans="1:9" s="84" customFormat="1" ht="17.25" customHeight="1" thickBot="1" x14ac:dyDescent="0.25">
      <c r="A51" s="87" t="s">
        <v>14</v>
      </c>
      <c r="B51" s="86"/>
      <c r="C51" s="86"/>
      <c r="D51" s="85">
        <v>4.2259999999999999E-2</v>
      </c>
      <c r="E51" s="97"/>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43465</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8"/>
  <dimension ref="A1:Q62"/>
  <sheetViews>
    <sheetView showGridLines="0" zoomScaleNormal="100" workbookViewId="0">
      <selection activeCell="C24" sqref="C24"/>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43769</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25132430516.240002</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v>2.6100000000000002E-2</v>
      </c>
      <c r="H16" s="114"/>
      <c r="I16" s="114"/>
    </row>
    <row r="17" spans="1:11" s="92" customFormat="1" ht="17.25" customHeight="1" x14ac:dyDescent="0.2">
      <c r="A17" s="116" t="s">
        <v>22</v>
      </c>
      <c r="B17" s="116"/>
      <c r="C17" s="90"/>
      <c r="D17" s="90"/>
      <c r="E17" s="90"/>
      <c r="F17" s="90"/>
      <c r="G17" s="115">
        <f>'[575]SVC Net Blended Yield'!$F$19</f>
        <v>2.3106558555390001E-2</v>
      </c>
      <c r="H17" s="114"/>
      <c r="I17" s="114"/>
    </row>
    <row r="18" spans="1:11" s="92" customFormat="1" ht="17.25" customHeight="1" x14ac:dyDescent="0.2">
      <c r="A18" s="118" t="s">
        <v>25</v>
      </c>
      <c r="B18" s="118"/>
      <c r="G18" s="117">
        <f>'[576]SVE Net Blended Yield'!$F$19</f>
        <v>2.4105493413130799E-2</v>
      </c>
      <c r="H18" s="114"/>
      <c r="I18" s="114"/>
      <c r="K18" s="114"/>
    </row>
    <row r="19" spans="1:11" s="92" customFormat="1" ht="17.25" customHeight="1" x14ac:dyDescent="0.2">
      <c r="A19" s="116" t="s">
        <v>26</v>
      </c>
      <c r="B19" s="116"/>
      <c r="C19" s="90"/>
      <c r="D19" s="90"/>
      <c r="E19" s="90"/>
      <c r="F19" s="90"/>
      <c r="G19" s="115">
        <f>'[577]SVF Net Blended Yield'!$F$19</f>
        <v>2.10409393109262E-2</v>
      </c>
      <c r="H19" s="114"/>
      <c r="I19" s="114"/>
    </row>
    <row r="20" spans="1:11" s="92" customFormat="1" ht="17.25" customHeight="1" x14ac:dyDescent="0.2">
      <c r="A20" s="118" t="s">
        <v>27</v>
      </c>
      <c r="B20" s="118"/>
      <c r="G20" s="117">
        <f>'[578]SVJ Net Blended Yield'!$F$19</f>
        <v>1.7577237357024499E-2</v>
      </c>
      <c r="H20" s="114"/>
      <c r="I20" s="114"/>
    </row>
    <row r="21" spans="1:11" s="92" customFormat="1" ht="17.25" customHeight="1" x14ac:dyDescent="0.2">
      <c r="A21" s="116" t="s">
        <v>34</v>
      </c>
      <c r="B21" s="116"/>
      <c r="C21" s="90"/>
      <c r="D21" s="90"/>
      <c r="E21" s="90"/>
      <c r="F21" s="90"/>
      <c r="G21" s="115">
        <f>'[579]SVK Net Blended Yield'!$F$19</f>
        <v>2.0057649678585601E-2</v>
      </c>
      <c r="H21" s="114"/>
      <c r="I21" s="114"/>
    </row>
    <row r="22" spans="1:11" s="92" customFormat="1" ht="17.25" customHeight="1" x14ac:dyDescent="0.2">
      <c r="A22" s="118" t="s">
        <v>33</v>
      </c>
      <c r="B22" s="118"/>
      <c r="G22" s="117">
        <f>'[580]SVL Net Blended Yield'!$F$19</f>
        <v>1.8006531750715E-2</v>
      </c>
      <c r="H22" s="114"/>
      <c r="I22" s="114"/>
    </row>
    <row r="23" spans="1:11" s="92" customFormat="1" ht="17.25" customHeight="1" x14ac:dyDescent="0.2">
      <c r="A23" s="116" t="s">
        <v>28</v>
      </c>
      <c r="B23" s="116"/>
      <c r="C23" s="90"/>
      <c r="D23" s="90"/>
      <c r="E23" s="90"/>
      <c r="F23" s="90"/>
      <c r="G23" s="115">
        <f>'[581]SVM Net Blended Yield'!$F$19</f>
        <v>2.06029350825577E-2</v>
      </c>
      <c r="H23" s="114"/>
      <c r="I23" s="114"/>
    </row>
    <row r="24" spans="1:11" s="92" customFormat="1" ht="17.25" customHeight="1" x14ac:dyDescent="0.2">
      <c r="A24" s="118" t="s">
        <v>29</v>
      </c>
      <c r="B24" s="118"/>
      <c r="G24" s="117">
        <f>'[582]SVN Net Blended Yield'!$F$19</f>
        <v>1.4947147411209699E-2</v>
      </c>
      <c r="H24" s="114"/>
      <c r="I24" s="114"/>
    </row>
    <row r="25" spans="1:11" s="92" customFormat="1" ht="17.25" customHeight="1" x14ac:dyDescent="0.2">
      <c r="A25" s="116" t="s">
        <v>35</v>
      </c>
      <c r="B25" s="116"/>
      <c r="C25" s="90"/>
      <c r="D25" s="90"/>
      <c r="E25" s="90"/>
      <c r="F25" s="90"/>
      <c r="G25" s="115">
        <f>'[583]SVO Net Blended Yield'!$F$19</f>
        <v>2.1459658039209101E-2</v>
      </c>
      <c r="H25" s="114"/>
      <c r="I25" s="114"/>
    </row>
    <row r="26" spans="1:11" s="92" customFormat="1" ht="17.25" customHeight="1" x14ac:dyDescent="0.2">
      <c r="A26" s="118" t="s">
        <v>31</v>
      </c>
      <c r="B26" s="118"/>
      <c r="G26" s="117">
        <f>'[584]SVQ Net Blended Yield'!$F$19</f>
        <v>2.3604589960624998E-2</v>
      </c>
      <c r="H26" s="114"/>
      <c r="I26" s="114"/>
    </row>
    <row r="27" spans="1:11" s="92" customFormat="1" ht="17.25" customHeight="1" x14ac:dyDescent="0.2">
      <c r="A27" s="116" t="s">
        <v>32</v>
      </c>
      <c r="B27" s="116"/>
      <c r="C27" s="90"/>
      <c r="D27" s="90"/>
      <c r="E27" s="90"/>
      <c r="F27" s="90"/>
      <c r="G27" s="115">
        <f>'[585]SVU Net Blended Yield'!$F$19</f>
        <v>2.2078989956553201E-2</v>
      </c>
      <c r="H27" s="114"/>
      <c r="I27" s="114"/>
    </row>
    <row r="28" spans="1:11" s="92" customFormat="1" ht="17.25" customHeight="1" x14ac:dyDescent="0.2">
      <c r="A28" s="111" t="s">
        <v>54</v>
      </c>
      <c r="B28" s="111"/>
      <c r="C28" s="111"/>
      <c r="D28" s="111"/>
      <c r="E28" s="111"/>
      <c r="F28" s="111"/>
      <c r="G28" s="113">
        <v>2.64</v>
      </c>
      <c r="H28" s="114"/>
    </row>
    <row r="29" spans="1:11" s="92" customFormat="1" ht="17.25" customHeight="1" x14ac:dyDescent="0.2">
      <c r="A29" s="111" t="s">
        <v>42</v>
      </c>
      <c r="B29" s="111"/>
      <c r="C29" s="111"/>
      <c r="D29" s="111"/>
      <c r="E29" s="111"/>
      <c r="F29" s="111"/>
      <c r="G29" s="111">
        <v>9</v>
      </c>
      <c r="H29" s="114"/>
    </row>
    <row r="30" spans="1:11" s="92" customFormat="1" ht="17.25" customHeight="1" x14ac:dyDescent="0.2">
      <c r="A30" s="111" t="s">
        <v>3</v>
      </c>
      <c r="B30" s="111"/>
      <c r="C30" s="111"/>
      <c r="D30" s="111"/>
      <c r="E30" s="111"/>
      <c r="F30" s="111"/>
      <c r="G30" s="112">
        <v>3226</v>
      </c>
      <c r="H30" s="114"/>
    </row>
    <row r="31" spans="1:11" s="92" customFormat="1" ht="17.25" customHeight="1" x14ac:dyDescent="0.2">
      <c r="A31" s="111" t="s">
        <v>4</v>
      </c>
      <c r="B31" s="111"/>
      <c r="C31" s="111"/>
      <c r="D31" s="111"/>
      <c r="E31" s="111"/>
      <c r="F31" s="111"/>
      <c r="G31" s="128">
        <v>1.0189999999999999</v>
      </c>
      <c r="H31" s="114"/>
    </row>
    <row r="32" spans="1:11" s="92" customFormat="1" ht="17.25" customHeight="1" thickBot="1" x14ac:dyDescent="0.25">
      <c r="A32" s="110" t="s">
        <v>24</v>
      </c>
      <c r="B32" s="110"/>
      <c r="C32" s="110"/>
      <c r="D32" s="110"/>
      <c r="E32" s="110"/>
      <c r="F32" s="110"/>
      <c r="G32" s="109">
        <v>0.16328000000000001</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D36" s="97"/>
      <c r="E36" s="99" t="s">
        <v>11</v>
      </c>
      <c r="F36" s="89"/>
      <c r="G36" s="89"/>
      <c r="H36" s="89"/>
      <c r="I36" s="88">
        <v>0.96965999999999997</v>
      </c>
      <c r="J36" s="97"/>
    </row>
    <row r="37" spans="1:17" s="84" customFormat="1" ht="17.25" customHeight="1" x14ac:dyDescent="0.2">
      <c r="A37" s="104" t="s">
        <v>67</v>
      </c>
      <c r="B37" s="103" t="s">
        <v>49</v>
      </c>
      <c r="C37" s="103" t="s">
        <v>45</v>
      </c>
      <c r="D37" s="97"/>
      <c r="E37" s="104" t="s">
        <v>12</v>
      </c>
      <c r="I37" s="91">
        <v>0</v>
      </c>
      <c r="J37" s="97"/>
      <c r="O37" s="104"/>
      <c r="P37" s="103"/>
      <c r="Q37" s="103"/>
    </row>
    <row r="38" spans="1:17" s="84" customFormat="1" ht="17.25" customHeight="1" x14ac:dyDescent="0.2">
      <c r="A38" s="99" t="s">
        <v>64</v>
      </c>
      <c r="B38" s="98" t="s">
        <v>81</v>
      </c>
      <c r="C38" s="98" t="s">
        <v>45</v>
      </c>
      <c r="D38" s="97"/>
      <c r="E38" s="99" t="s">
        <v>13</v>
      </c>
      <c r="F38" s="89"/>
      <c r="G38" s="89"/>
      <c r="H38" s="89"/>
      <c r="I38" s="88">
        <v>0</v>
      </c>
      <c r="J38" s="97"/>
      <c r="O38" s="104"/>
      <c r="P38" s="103"/>
      <c r="Q38" s="103"/>
    </row>
    <row r="39" spans="1:17" s="84" customFormat="1" ht="17.25" customHeight="1" thickBot="1" x14ac:dyDescent="0.25">
      <c r="A39" s="102" t="s">
        <v>52</v>
      </c>
      <c r="B39" s="101" t="s">
        <v>44</v>
      </c>
      <c r="C39" s="101" t="s">
        <v>51</v>
      </c>
      <c r="D39" s="97"/>
      <c r="E39" s="100" t="s">
        <v>14</v>
      </c>
      <c r="F39" s="86"/>
      <c r="G39" s="86"/>
      <c r="H39" s="86"/>
      <c r="I39" s="85">
        <v>3.0339999999999999E-2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0.18376999999999999</v>
      </c>
      <c r="E44" s="97"/>
    </row>
    <row r="45" spans="1:17" s="84" customFormat="1" ht="17.25" customHeight="1" x14ac:dyDescent="0.2">
      <c r="A45" s="92" t="s">
        <v>18</v>
      </c>
      <c r="D45" s="91">
        <v>6.5310000000000007E-2</v>
      </c>
      <c r="E45" s="97"/>
    </row>
    <row r="46" spans="1:17" s="84" customFormat="1" ht="17.25" customHeight="1" x14ac:dyDescent="0.2">
      <c r="A46" s="90" t="s">
        <v>82</v>
      </c>
      <c r="B46" s="89"/>
      <c r="C46" s="89"/>
      <c r="D46" s="88">
        <v>0.36473</v>
      </c>
      <c r="E46" s="97"/>
    </row>
    <row r="47" spans="1:17" s="84" customFormat="1" ht="17.25" customHeight="1" x14ac:dyDescent="0.2">
      <c r="A47" s="92" t="s">
        <v>19</v>
      </c>
      <c r="D47" s="91">
        <v>0.23289000000000001</v>
      </c>
      <c r="E47" s="97"/>
    </row>
    <row r="48" spans="1:17" s="84" customFormat="1" ht="17.25" customHeight="1" x14ac:dyDescent="0.2">
      <c r="A48" s="90" t="s">
        <v>20</v>
      </c>
      <c r="B48" s="89"/>
      <c r="C48" s="89"/>
      <c r="D48" s="88">
        <v>0.11070000000000001</v>
      </c>
      <c r="E48" s="97"/>
    </row>
    <row r="49" spans="1:9" s="84" customFormat="1" ht="17.25" customHeight="1" x14ac:dyDescent="0.2">
      <c r="A49" s="92" t="s">
        <v>12</v>
      </c>
      <c r="D49" s="91">
        <v>0</v>
      </c>
      <c r="E49" s="97"/>
    </row>
    <row r="50" spans="1:9" s="84" customFormat="1" ht="17.25" customHeight="1" x14ac:dyDescent="0.2">
      <c r="A50" s="90" t="s">
        <v>21</v>
      </c>
      <c r="B50" s="89"/>
      <c r="C50" s="89"/>
      <c r="D50" s="88">
        <v>0</v>
      </c>
      <c r="E50" s="97"/>
    </row>
    <row r="51" spans="1:9" s="84" customFormat="1" ht="17.25" customHeight="1" thickBot="1" x14ac:dyDescent="0.25">
      <c r="A51" s="87" t="s">
        <v>14</v>
      </c>
      <c r="B51" s="86"/>
      <c r="C51" s="86"/>
      <c r="D51" s="85">
        <v>4.2610000000000002E-2</v>
      </c>
      <c r="E51" s="97"/>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43465</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BB4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9"/>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43738</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25278429579.720001</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v>2.5999999999999999E-2</v>
      </c>
      <c r="H16" s="114"/>
      <c r="I16" s="114"/>
    </row>
    <row r="17" spans="1:11" s="92" customFormat="1" ht="17.25" customHeight="1" x14ac:dyDescent="0.2">
      <c r="A17" s="116" t="s">
        <v>22</v>
      </c>
      <c r="B17" s="116"/>
      <c r="C17" s="90"/>
      <c r="D17" s="90"/>
      <c r="E17" s="90"/>
      <c r="F17" s="90"/>
      <c r="G17" s="115">
        <f>'[586]SVC Net Blended Yield'!$F$19</f>
        <v>2.30162729150423E-2</v>
      </c>
      <c r="H17" s="114"/>
      <c r="I17" s="114"/>
    </row>
    <row r="18" spans="1:11" s="92" customFormat="1" ht="17.25" customHeight="1" x14ac:dyDescent="0.2">
      <c r="A18" s="118" t="s">
        <v>25</v>
      </c>
      <c r="B18" s="118"/>
      <c r="G18" s="117">
        <f>'[587]SVE Net Blended Yield'!$F$19</f>
        <v>2.40152219865792E-2</v>
      </c>
      <c r="H18" s="114"/>
      <c r="I18" s="114"/>
      <c r="K18" s="114"/>
    </row>
    <row r="19" spans="1:11" s="92" customFormat="1" ht="17.25" customHeight="1" x14ac:dyDescent="0.2">
      <c r="A19" s="116" t="s">
        <v>26</v>
      </c>
      <c r="B19" s="116"/>
      <c r="C19" s="90"/>
      <c r="D19" s="90"/>
      <c r="E19" s="90"/>
      <c r="F19" s="90"/>
      <c r="G19" s="115">
        <f>'[588]SVF Net Blended Yield'!$F$19</f>
        <v>2.0950594508019799E-2</v>
      </c>
      <c r="H19" s="114"/>
      <c r="I19" s="114"/>
    </row>
    <row r="20" spans="1:11" s="92" customFormat="1" ht="17.25" customHeight="1" x14ac:dyDescent="0.2">
      <c r="A20" s="118" t="s">
        <v>27</v>
      </c>
      <c r="B20" s="118"/>
      <c r="G20" s="117">
        <f>'[589]SVJ Net Blended Yield'!$F$19</f>
        <v>1.7487483011617899E-2</v>
      </c>
      <c r="H20" s="114"/>
      <c r="I20" s="114"/>
    </row>
    <row r="21" spans="1:11" s="92" customFormat="1" ht="17.25" customHeight="1" x14ac:dyDescent="0.2">
      <c r="A21" s="116" t="s">
        <v>34</v>
      </c>
      <c r="B21" s="116"/>
      <c r="C21" s="90"/>
      <c r="D21" s="90"/>
      <c r="E21" s="90"/>
      <c r="F21" s="90"/>
      <c r="G21" s="115">
        <f>'[590]SVK Net Blended Yield'!$F$19</f>
        <v>1.9966893319546701E-2</v>
      </c>
      <c r="H21" s="114"/>
      <c r="I21" s="114"/>
    </row>
    <row r="22" spans="1:11" s="92" customFormat="1" ht="17.25" customHeight="1" x14ac:dyDescent="0.2">
      <c r="A22" s="118" t="s">
        <v>33</v>
      </c>
      <c r="B22" s="118"/>
      <c r="G22" s="117">
        <f>'[591]SVL Net Blended Yield'!$F$19</f>
        <v>1.7917803380296499E-2</v>
      </c>
      <c r="H22" s="114"/>
      <c r="I22" s="114"/>
    </row>
    <row r="23" spans="1:11" s="92" customFormat="1" ht="17.25" customHeight="1" x14ac:dyDescent="0.2">
      <c r="A23" s="116" t="s">
        <v>28</v>
      </c>
      <c r="B23" s="116"/>
      <c r="C23" s="90"/>
      <c r="D23" s="90"/>
      <c r="E23" s="90"/>
      <c r="F23" s="90"/>
      <c r="G23" s="115">
        <f>'[592]SVM Net Blended Yield'!$F$19</f>
        <v>2.0512672989380101E-2</v>
      </c>
      <c r="H23" s="114"/>
      <c r="I23" s="114"/>
    </row>
    <row r="24" spans="1:11" s="92" customFormat="1" ht="17.25" customHeight="1" x14ac:dyDescent="0.2">
      <c r="A24" s="118" t="s">
        <v>29</v>
      </c>
      <c r="B24" s="118"/>
      <c r="G24" s="117">
        <f>'[593]SVN Net Blended Yield'!$F$19</f>
        <v>1.4854816490519699E-2</v>
      </c>
      <c r="H24" s="114"/>
      <c r="I24" s="114"/>
    </row>
    <row r="25" spans="1:11" s="92" customFormat="1" ht="17.25" customHeight="1" x14ac:dyDescent="0.2">
      <c r="A25" s="116" t="s">
        <v>35</v>
      </c>
      <c r="B25" s="116"/>
      <c r="C25" s="90"/>
      <c r="D25" s="90"/>
      <c r="E25" s="90"/>
      <c r="F25" s="90"/>
      <c r="G25" s="115">
        <f>'[594]SVO Net Blended Yield'!$F$19</f>
        <v>2.1370242649779998E-2</v>
      </c>
      <c r="H25" s="114"/>
      <c r="I25" s="114"/>
    </row>
    <row r="26" spans="1:11" s="92" customFormat="1" ht="17.25" customHeight="1" x14ac:dyDescent="0.2">
      <c r="A26" s="118" t="s">
        <v>31</v>
      </c>
      <c r="B26" s="118"/>
      <c r="G26" s="117">
        <f>'[595]SVQ Net Blended Yield'!$F$19</f>
        <v>2.3514265744328099E-2</v>
      </c>
      <c r="H26" s="114"/>
      <c r="I26" s="114"/>
    </row>
    <row r="27" spans="1:11" s="92" customFormat="1" ht="17.25" customHeight="1" x14ac:dyDescent="0.2">
      <c r="A27" s="116" t="s">
        <v>32</v>
      </c>
      <c r="B27" s="116"/>
      <c r="C27" s="90"/>
      <c r="D27" s="90"/>
      <c r="E27" s="90"/>
      <c r="F27" s="90"/>
      <c r="G27" s="115">
        <f>'[596]SVU Net Blended Yield'!$F$19</f>
        <v>2.19886167833186E-2</v>
      </c>
      <c r="H27" s="114"/>
      <c r="I27" s="114"/>
    </row>
    <row r="28" spans="1:11" s="92" customFormat="1" ht="17.25" customHeight="1" x14ac:dyDescent="0.2">
      <c r="A28" s="111" t="s">
        <v>54</v>
      </c>
      <c r="B28" s="111"/>
      <c r="C28" s="111"/>
      <c r="D28" s="111"/>
      <c r="E28" s="111"/>
      <c r="F28" s="111"/>
      <c r="G28" s="113">
        <v>2.6</v>
      </c>
      <c r="H28" s="114"/>
    </row>
    <row r="29" spans="1:11" s="92" customFormat="1" ht="17.25" customHeight="1" x14ac:dyDescent="0.2">
      <c r="A29" s="111" t="s">
        <v>42</v>
      </c>
      <c r="B29" s="111"/>
      <c r="C29" s="111"/>
      <c r="D29" s="111"/>
      <c r="E29" s="111"/>
      <c r="F29" s="111"/>
      <c r="G29" s="111">
        <v>9</v>
      </c>
      <c r="H29" s="114"/>
    </row>
    <row r="30" spans="1:11" s="92" customFormat="1" ht="17.25" customHeight="1" x14ac:dyDescent="0.2">
      <c r="A30" s="111" t="s">
        <v>3</v>
      </c>
      <c r="B30" s="111"/>
      <c r="C30" s="111"/>
      <c r="D30" s="111"/>
      <c r="E30" s="111"/>
      <c r="F30" s="111"/>
      <c r="G30" s="112">
        <v>3247</v>
      </c>
      <c r="H30" s="114"/>
    </row>
    <row r="31" spans="1:11" s="92" customFormat="1" ht="17.25" customHeight="1" x14ac:dyDescent="0.2">
      <c r="A31" s="111" t="s">
        <v>4</v>
      </c>
      <c r="B31" s="111"/>
      <c r="C31" s="111"/>
      <c r="D31" s="111"/>
      <c r="E31" s="111"/>
      <c r="F31" s="111"/>
      <c r="G31" s="128">
        <v>1.0169999999999999</v>
      </c>
      <c r="H31" s="114"/>
    </row>
    <row r="32" spans="1:11" s="92" customFormat="1" ht="17.25" customHeight="1" thickBot="1" x14ac:dyDescent="0.25">
      <c r="A32" s="110" t="s">
        <v>24</v>
      </c>
      <c r="B32" s="110"/>
      <c r="C32" s="110"/>
      <c r="D32" s="110"/>
      <c r="E32" s="110"/>
      <c r="F32" s="110"/>
      <c r="G32" s="109">
        <v>0.16328000000000001</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D36" s="97"/>
      <c r="E36" s="99" t="s">
        <v>11</v>
      </c>
      <c r="F36" s="89"/>
      <c r="G36" s="89"/>
      <c r="H36" s="89"/>
      <c r="I36" s="88">
        <v>0.96179000000000003</v>
      </c>
      <c r="J36" s="97"/>
    </row>
    <row r="37" spans="1:17" s="84" customFormat="1" ht="17.25" customHeight="1" x14ac:dyDescent="0.2">
      <c r="A37" s="104" t="s">
        <v>67</v>
      </c>
      <c r="B37" s="103" t="s">
        <v>49</v>
      </c>
      <c r="C37" s="103" t="s">
        <v>45</v>
      </c>
      <c r="D37" s="97"/>
      <c r="E37" s="104" t="s">
        <v>12</v>
      </c>
      <c r="I37" s="91">
        <v>0</v>
      </c>
      <c r="J37" s="97"/>
      <c r="O37" s="104"/>
      <c r="P37" s="103"/>
      <c r="Q37" s="103"/>
    </row>
    <row r="38" spans="1:17" s="84" customFormat="1" ht="17.25" customHeight="1" x14ac:dyDescent="0.2">
      <c r="A38" s="99" t="s">
        <v>64</v>
      </c>
      <c r="B38" s="98" t="s">
        <v>81</v>
      </c>
      <c r="C38" s="98" t="s">
        <v>45</v>
      </c>
      <c r="D38" s="97"/>
      <c r="E38" s="99" t="s">
        <v>13</v>
      </c>
      <c r="F38" s="89"/>
      <c r="G38" s="89"/>
      <c r="H38" s="89"/>
      <c r="I38" s="88">
        <v>0</v>
      </c>
      <c r="J38" s="97"/>
      <c r="O38" s="104"/>
      <c r="P38" s="103"/>
      <c r="Q38" s="103"/>
    </row>
    <row r="39" spans="1:17" s="84" customFormat="1" ht="17.25" customHeight="1" thickBot="1" x14ac:dyDescent="0.25">
      <c r="A39" s="102" t="s">
        <v>52</v>
      </c>
      <c r="B39" s="101" t="s">
        <v>44</v>
      </c>
      <c r="C39" s="101" t="s">
        <v>51</v>
      </c>
      <c r="D39" s="97"/>
      <c r="E39" s="100" t="s">
        <v>14</v>
      </c>
      <c r="F39" s="86"/>
      <c r="G39" s="86"/>
      <c r="H39" s="86"/>
      <c r="I39" s="85">
        <v>3.8210000000000001E-2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0.17848</v>
      </c>
      <c r="E44" s="97"/>
    </row>
    <row r="45" spans="1:17" s="84" customFormat="1" ht="17.25" customHeight="1" x14ac:dyDescent="0.2">
      <c r="A45" s="92" t="s">
        <v>18</v>
      </c>
      <c r="D45" s="91">
        <v>6.3789999999999999E-2</v>
      </c>
      <c r="E45" s="97"/>
    </row>
    <row r="46" spans="1:17" s="84" customFormat="1" ht="17.25" customHeight="1" x14ac:dyDescent="0.2">
      <c r="A46" s="90" t="s">
        <v>82</v>
      </c>
      <c r="B46" s="89"/>
      <c r="C46" s="89"/>
      <c r="D46" s="88">
        <v>0.37069999999999997</v>
      </c>
      <c r="E46" s="97"/>
    </row>
    <row r="47" spans="1:17" s="84" customFormat="1" ht="17.25" customHeight="1" x14ac:dyDescent="0.2">
      <c r="A47" s="92" t="s">
        <v>19</v>
      </c>
      <c r="D47" s="91">
        <v>0.22939999999999999</v>
      </c>
      <c r="E47" s="97"/>
    </row>
    <row r="48" spans="1:17" s="84" customFormat="1" ht="17.25" customHeight="1" x14ac:dyDescent="0.2">
      <c r="A48" s="90" t="s">
        <v>20</v>
      </c>
      <c r="B48" s="89"/>
      <c r="C48" s="89"/>
      <c r="D48" s="88">
        <v>0.10625999999999999</v>
      </c>
      <c r="E48" s="97"/>
    </row>
    <row r="49" spans="1:9" s="84" customFormat="1" ht="17.25" customHeight="1" x14ac:dyDescent="0.2">
      <c r="A49" s="92" t="s">
        <v>12</v>
      </c>
      <c r="D49" s="91">
        <v>0</v>
      </c>
      <c r="E49" s="97"/>
    </row>
    <row r="50" spans="1:9" s="84" customFormat="1" ht="17.25" customHeight="1" x14ac:dyDescent="0.2">
      <c r="A50" s="90" t="s">
        <v>21</v>
      </c>
      <c r="B50" s="89"/>
      <c r="C50" s="89"/>
      <c r="D50" s="88">
        <v>0</v>
      </c>
      <c r="E50" s="97"/>
    </row>
    <row r="51" spans="1:9" s="84" customFormat="1" ht="17.25" customHeight="1" thickBot="1" x14ac:dyDescent="0.25">
      <c r="A51" s="87" t="s">
        <v>14</v>
      </c>
      <c r="B51" s="86"/>
      <c r="C51" s="86"/>
      <c r="D51" s="85">
        <v>5.1369999999999999E-2</v>
      </c>
      <c r="E51" s="97"/>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43465</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password="8486"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90"/>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8" width="5.140625" style="77" customWidth="1"/>
    <col min="9"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72</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43708</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73</v>
      </c>
      <c r="B13" s="120"/>
      <c r="C13" s="120"/>
      <c r="D13" s="119">
        <v>25281349917.900002</v>
      </c>
      <c r="E13" s="97"/>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74</v>
      </c>
      <c r="G16" s="117">
        <v>2.6100000000000002E-2</v>
      </c>
      <c r="H16" s="114"/>
      <c r="I16" s="114"/>
    </row>
    <row r="17" spans="1:11" s="92" customFormat="1" ht="17.25" customHeight="1" x14ac:dyDescent="0.2">
      <c r="A17" s="116" t="s">
        <v>22</v>
      </c>
      <c r="B17" s="116"/>
      <c r="C17" s="90"/>
      <c r="D17" s="90"/>
      <c r="E17" s="90"/>
      <c r="F17" s="90"/>
      <c r="G17" s="115">
        <f>'[597]SVC Net Blended Yield'!$F$19</f>
        <v>2.3077055221869602E-2</v>
      </c>
      <c r="H17" s="114"/>
      <c r="I17" s="114"/>
    </row>
    <row r="18" spans="1:11" s="92" customFormat="1" ht="17.25" customHeight="1" x14ac:dyDescent="0.2">
      <c r="A18" s="118" t="s">
        <v>25</v>
      </c>
      <c r="B18" s="118"/>
      <c r="G18" s="117">
        <f>'[598]SVE Net Blended Yield'!$F$19</f>
        <v>2.4075942994596498E-2</v>
      </c>
      <c r="H18" s="114"/>
      <c r="I18" s="114"/>
      <c r="K18" s="114"/>
    </row>
    <row r="19" spans="1:11" s="92" customFormat="1" ht="17.25" customHeight="1" x14ac:dyDescent="0.2">
      <c r="A19" s="116" t="s">
        <v>26</v>
      </c>
      <c r="B19" s="116"/>
      <c r="C19" s="90"/>
      <c r="D19" s="90"/>
      <c r="E19" s="90"/>
      <c r="F19" s="90"/>
      <c r="G19" s="115">
        <f>'[599]SVF Net Blended Yield'!$F$19</f>
        <v>2.10117541964993E-2</v>
      </c>
      <c r="H19" s="114"/>
      <c r="I19" s="114"/>
    </row>
    <row r="20" spans="1:11" s="92" customFormat="1" ht="17.25" customHeight="1" x14ac:dyDescent="0.2">
      <c r="A20" s="118" t="s">
        <v>27</v>
      </c>
      <c r="B20" s="118"/>
      <c r="G20" s="117">
        <f>'[600]SVJ Net Blended Yield'!$F$19</f>
        <v>1.7550677241988898E-2</v>
      </c>
      <c r="H20" s="114"/>
      <c r="I20" s="114"/>
    </row>
    <row r="21" spans="1:11" s="92" customFormat="1" ht="17.25" customHeight="1" x14ac:dyDescent="0.2">
      <c r="A21" s="116" t="s">
        <v>34</v>
      </c>
      <c r="B21" s="116"/>
      <c r="C21" s="90"/>
      <c r="D21" s="90"/>
      <c r="E21" s="90"/>
      <c r="F21" s="90"/>
      <c r="G21" s="115">
        <f>'[601]SVK Net Blended Yield'!$F$19</f>
        <v>2.0028632574002201E-2</v>
      </c>
      <c r="H21" s="114"/>
      <c r="I21" s="114"/>
    </row>
    <row r="22" spans="1:11" s="92" customFormat="1" ht="17.25" customHeight="1" x14ac:dyDescent="0.2">
      <c r="A22" s="118" t="s">
        <v>33</v>
      </c>
      <c r="B22" s="118"/>
      <c r="G22" s="117">
        <f>'[602]SVL Net Blended Yield'!$F$19</f>
        <v>1.7978499415910801E-2</v>
      </c>
      <c r="H22" s="114"/>
      <c r="I22" s="114"/>
    </row>
    <row r="23" spans="1:11" s="92" customFormat="1" ht="17.25" customHeight="1" x14ac:dyDescent="0.2">
      <c r="A23" s="116" t="s">
        <v>28</v>
      </c>
      <c r="B23" s="116"/>
      <c r="C23" s="90"/>
      <c r="D23" s="90"/>
      <c r="E23" s="90"/>
      <c r="F23" s="90"/>
      <c r="G23" s="115">
        <f>'[603]SVM Net Blended Yield'!$F$19</f>
        <v>2.0573468369237999E-2</v>
      </c>
      <c r="H23" s="114"/>
      <c r="I23" s="114"/>
    </row>
    <row r="24" spans="1:11" s="92" customFormat="1" ht="17.25" customHeight="1" x14ac:dyDescent="0.2">
      <c r="A24" s="118" t="s">
        <v>29</v>
      </c>
      <c r="B24" s="118"/>
      <c r="G24" s="117">
        <f>'[604]SVN Net Blended Yield'!$F$19</f>
        <v>1.49178972678064E-2</v>
      </c>
      <c r="H24" s="114"/>
      <c r="I24" s="114"/>
    </row>
    <row r="25" spans="1:11" s="92" customFormat="1" ht="17.25" customHeight="1" x14ac:dyDescent="0.2">
      <c r="A25" s="116" t="s">
        <v>35</v>
      </c>
      <c r="B25" s="116"/>
      <c r="C25" s="90"/>
      <c r="D25" s="90"/>
      <c r="E25" s="90"/>
      <c r="F25" s="90"/>
      <c r="G25" s="115">
        <f>'[605]SVO Net Blended Yield'!$F$19</f>
        <v>2.143202008569E-2</v>
      </c>
      <c r="H25" s="114"/>
      <c r="I25" s="114"/>
    </row>
    <row r="26" spans="1:11" s="92" customFormat="1" ht="17.25" customHeight="1" x14ac:dyDescent="0.2">
      <c r="A26" s="118" t="s">
        <v>31</v>
      </c>
      <c r="B26" s="118"/>
      <c r="G26" s="117">
        <f>'[606]SVQ Net Blended Yield'!$F$19</f>
        <v>2.3575161354060001E-2</v>
      </c>
      <c r="H26" s="114"/>
      <c r="I26" s="114"/>
    </row>
    <row r="27" spans="1:11" s="92" customFormat="1" ht="17.25" customHeight="1" x14ac:dyDescent="0.2">
      <c r="A27" s="116" t="s">
        <v>32</v>
      </c>
      <c r="B27" s="116"/>
      <c r="C27" s="90"/>
      <c r="D27" s="90"/>
      <c r="E27" s="90"/>
      <c r="F27" s="90"/>
      <c r="G27" s="115">
        <f>'[607]SVU Net Blended Yield'!$F$19</f>
        <v>2.2049554684993599E-2</v>
      </c>
      <c r="H27" s="114"/>
      <c r="I27" s="114"/>
    </row>
    <row r="28" spans="1:11" s="92" customFormat="1" ht="17.25" customHeight="1" x14ac:dyDescent="0.2">
      <c r="A28" s="111" t="s">
        <v>54</v>
      </c>
      <c r="B28" s="111"/>
      <c r="C28" s="111"/>
      <c r="D28" s="111"/>
      <c r="E28" s="111"/>
      <c r="F28" s="111"/>
      <c r="G28" s="113">
        <v>2.59</v>
      </c>
      <c r="H28" s="114"/>
    </row>
    <row r="29" spans="1:11" s="92" customFormat="1" ht="17.25" customHeight="1" x14ac:dyDescent="0.2">
      <c r="A29" s="111" t="s">
        <v>42</v>
      </c>
      <c r="B29" s="111"/>
      <c r="C29" s="111"/>
      <c r="D29" s="111"/>
      <c r="E29" s="111"/>
      <c r="F29" s="111"/>
      <c r="G29" s="111">
        <v>9</v>
      </c>
      <c r="H29" s="114"/>
    </row>
    <row r="30" spans="1:11" s="92" customFormat="1" ht="17.25" customHeight="1" x14ac:dyDescent="0.2">
      <c r="A30" s="111" t="s">
        <v>3</v>
      </c>
      <c r="B30" s="111"/>
      <c r="C30" s="111"/>
      <c r="D30" s="111"/>
      <c r="E30" s="111"/>
      <c r="F30" s="111"/>
      <c r="G30" s="112">
        <v>3278</v>
      </c>
      <c r="H30" s="114"/>
    </row>
    <row r="31" spans="1:11" s="92" customFormat="1" ht="17.25" customHeight="1" x14ac:dyDescent="0.2">
      <c r="A31" s="111" t="s">
        <v>4</v>
      </c>
      <c r="B31" s="111"/>
      <c r="C31" s="111"/>
      <c r="D31" s="111"/>
      <c r="E31" s="111"/>
      <c r="F31" s="111"/>
      <c r="G31" s="128">
        <v>1.0209999999999999</v>
      </c>
      <c r="H31" s="114"/>
    </row>
    <row r="32" spans="1:11" s="92" customFormat="1" ht="17.25" customHeight="1" thickBot="1" x14ac:dyDescent="0.25">
      <c r="A32" s="110" t="s">
        <v>24</v>
      </c>
      <c r="B32" s="110"/>
      <c r="C32" s="110"/>
      <c r="D32" s="110"/>
      <c r="E32" s="110"/>
      <c r="F32" s="110"/>
      <c r="G32" s="109">
        <v>0.16328000000000001</v>
      </c>
      <c r="H32" s="114"/>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E35" s="95"/>
      <c r="F35" s="95"/>
      <c r="G35" s="95"/>
      <c r="H35" s="95"/>
      <c r="I35" s="105" t="s">
        <v>15</v>
      </c>
    </row>
    <row r="36" spans="1:17" s="84" customFormat="1" ht="17.25" customHeight="1" x14ac:dyDescent="0.2">
      <c r="A36" s="99" t="s">
        <v>65</v>
      </c>
      <c r="B36" s="98" t="s">
        <v>46</v>
      </c>
      <c r="C36" s="98" t="s">
        <v>45</v>
      </c>
      <c r="D36" s="97"/>
      <c r="E36" s="99" t="s">
        <v>11</v>
      </c>
      <c r="F36" s="89"/>
      <c r="G36" s="89"/>
      <c r="H36" s="89"/>
      <c r="I36" s="88">
        <v>0.95962999999999998</v>
      </c>
      <c r="J36" s="97"/>
    </row>
    <row r="37" spans="1:17" s="84" customFormat="1" ht="17.25" customHeight="1" x14ac:dyDescent="0.2">
      <c r="A37" s="104" t="s">
        <v>67</v>
      </c>
      <c r="B37" s="103" t="s">
        <v>49</v>
      </c>
      <c r="C37" s="103" t="s">
        <v>45</v>
      </c>
      <c r="D37" s="97"/>
      <c r="E37" s="104" t="s">
        <v>12</v>
      </c>
      <c r="I37" s="91">
        <v>0</v>
      </c>
      <c r="J37" s="97"/>
      <c r="O37" s="104"/>
      <c r="P37" s="103"/>
      <c r="Q37" s="103"/>
    </row>
    <row r="38" spans="1:17" s="84" customFormat="1" ht="17.25" customHeight="1" x14ac:dyDescent="0.2">
      <c r="A38" s="99" t="s">
        <v>64</v>
      </c>
      <c r="B38" s="98" t="s">
        <v>81</v>
      </c>
      <c r="C38" s="98" t="s">
        <v>45</v>
      </c>
      <c r="D38" s="97"/>
      <c r="E38" s="99" t="s">
        <v>13</v>
      </c>
      <c r="F38" s="89"/>
      <c r="G38" s="89"/>
      <c r="H38" s="89"/>
      <c r="I38" s="88">
        <v>0</v>
      </c>
      <c r="J38" s="97"/>
      <c r="O38" s="104"/>
      <c r="P38" s="103"/>
      <c r="Q38" s="103"/>
    </row>
    <row r="39" spans="1:17" s="84" customFormat="1" ht="17.25" customHeight="1" thickBot="1" x14ac:dyDescent="0.25">
      <c r="A39" s="102" t="s">
        <v>52</v>
      </c>
      <c r="B39" s="101" t="s">
        <v>44</v>
      </c>
      <c r="C39" s="101" t="s">
        <v>51</v>
      </c>
      <c r="D39" s="97"/>
      <c r="E39" s="100" t="s">
        <v>14</v>
      </c>
      <c r="F39" s="86"/>
      <c r="G39" s="86"/>
      <c r="H39" s="86"/>
      <c r="I39" s="85">
        <v>4.0370000000000003E-2</v>
      </c>
      <c r="J39" s="97"/>
    </row>
    <row r="40" spans="1:17" s="84" customFormat="1" ht="17.25" customHeight="1" x14ac:dyDescent="0.2">
      <c r="A40" s="99" t="s">
        <v>47</v>
      </c>
      <c r="B40" s="98" t="s">
        <v>46</v>
      </c>
      <c r="C40" s="98" t="s">
        <v>45</v>
      </c>
      <c r="D40" s="97"/>
      <c r="J40" s="97"/>
    </row>
    <row r="41" spans="1:17" s="82" customFormat="1" ht="12" x14ac:dyDescent="0.2"/>
    <row r="42" spans="1:17" s="84" customFormat="1" ht="17.25" customHeight="1" x14ac:dyDescent="0.2">
      <c r="A42" s="75" t="s">
        <v>79</v>
      </c>
      <c r="B42" s="96"/>
      <c r="C42" s="96"/>
      <c r="D42" s="96"/>
    </row>
    <row r="43" spans="1:17" s="93" customFormat="1" ht="17.25" customHeight="1" x14ac:dyDescent="0.2">
      <c r="A43" s="95"/>
      <c r="B43" s="95"/>
      <c r="C43" s="95"/>
      <c r="D43" s="94" t="s">
        <v>15</v>
      </c>
    </row>
    <row r="44" spans="1:17" s="84" customFormat="1" ht="17.25" customHeight="1" x14ac:dyDescent="0.2">
      <c r="A44" s="90" t="s">
        <v>17</v>
      </c>
      <c r="B44" s="89"/>
      <c r="C44" s="89"/>
      <c r="D44" s="88">
        <v>0.16582</v>
      </c>
      <c r="E44" s="97"/>
    </row>
    <row r="45" spans="1:17" s="84" customFormat="1" ht="17.25" customHeight="1" x14ac:dyDescent="0.2">
      <c r="A45" s="92" t="s">
        <v>18</v>
      </c>
      <c r="D45" s="91">
        <v>6.5920000000000006E-2</v>
      </c>
      <c r="E45" s="97"/>
    </row>
    <row r="46" spans="1:17" s="84" customFormat="1" ht="17.25" customHeight="1" x14ac:dyDescent="0.2">
      <c r="A46" s="90" t="s">
        <v>82</v>
      </c>
      <c r="B46" s="89"/>
      <c r="C46" s="89"/>
      <c r="D46" s="88">
        <v>0.38013000000000002</v>
      </c>
      <c r="E46" s="97"/>
    </row>
    <row r="47" spans="1:17" s="84" customFormat="1" ht="17.25" customHeight="1" x14ac:dyDescent="0.2">
      <c r="A47" s="92" t="s">
        <v>19</v>
      </c>
      <c r="D47" s="91">
        <v>0.23200999999999999</v>
      </c>
      <c r="E47" s="97"/>
    </row>
    <row r="48" spans="1:17" s="84" customFormat="1" ht="17.25" customHeight="1" x14ac:dyDescent="0.2">
      <c r="A48" s="90" t="s">
        <v>20</v>
      </c>
      <c r="B48" s="89"/>
      <c r="C48" s="89"/>
      <c r="D48" s="88">
        <v>0.10611</v>
      </c>
      <c r="E48" s="97"/>
    </row>
    <row r="49" spans="1:9" s="84" customFormat="1" ht="17.25" customHeight="1" x14ac:dyDescent="0.2">
      <c r="A49" s="92" t="s">
        <v>12</v>
      </c>
      <c r="D49" s="91">
        <v>0</v>
      </c>
      <c r="E49" s="97"/>
    </row>
    <row r="50" spans="1:9" s="84" customFormat="1" ht="17.25" customHeight="1" x14ac:dyDescent="0.2">
      <c r="A50" s="90" t="s">
        <v>21</v>
      </c>
      <c r="B50" s="89"/>
      <c r="C50" s="89"/>
      <c r="D50" s="88">
        <v>0</v>
      </c>
      <c r="E50" s="97"/>
    </row>
    <row r="51" spans="1:9" s="84" customFormat="1" ht="17.25" customHeight="1" thickBot="1" x14ac:dyDescent="0.25">
      <c r="A51" s="87" t="s">
        <v>14</v>
      </c>
      <c r="B51" s="86"/>
      <c r="C51" s="86"/>
      <c r="D51" s="85">
        <v>5.0009999999999999E-2</v>
      </c>
      <c r="E51" s="97"/>
    </row>
    <row r="52" spans="1:9" s="82" customFormat="1" ht="12" x14ac:dyDescent="0.2">
      <c r="A52" s="83"/>
      <c r="B52" s="83"/>
      <c r="C52" s="83"/>
      <c r="D52" s="83"/>
      <c r="E52" s="83"/>
      <c r="F52" s="83"/>
      <c r="G52" s="83"/>
      <c r="H52" s="83"/>
      <c r="I52" s="83"/>
    </row>
    <row r="53" spans="1:9" s="81" customFormat="1" ht="146.25" customHeight="1" x14ac:dyDescent="0.2">
      <c r="A53" s="143" t="s">
        <v>76</v>
      </c>
      <c r="B53" s="143"/>
      <c r="C53" s="143"/>
      <c r="D53" s="143"/>
      <c r="E53" s="143"/>
      <c r="F53" s="143"/>
      <c r="G53" s="143"/>
      <c r="H53" s="143"/>
      <c r="I53" s="143"/>
    </row>
    <row r="54" spans="1:9" s="74" customFormat="1" ht="12.75" customHeight="1" x14ac:dyDescent="0.2">
      <c r="A54" s="74" t="s">
        <v>77</v>
      </c>
      <c r="B54" s="80">
        <v>43465</v>
      </c>
    </row>
    <row r="55" spans="1:9" s="74" customFormat="1" ht="12.75" customHeight="1" x14ac:dyDescent="0.2">
      <c r="A55" s="74" t="s">
        <v>78</v>
      </c>
    </row>
    <row r="56" spans="1:9" s="74" customFormat="1" ht="11.25" x14ac:dyDescent="0.2"/>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algorithmName="SHA-512" hashValue="lY7n3iVurhOO5LnXUhJbboheWrKmD2A+o6uSesKv1MMLXf9SWUh92r2Eq5cE2SkmN8aaWz49tXvGX0EgElFQoQ==" saltValue="6DwzvUfUrWKCk2RYFsVDKg=="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6"/>
  <dimension ref="A1:Q62"/>
  <sheetViews>
    <sheetView showGridLines="0" zoomScaleNormal="100" workbookViewId="0">
      <selection activeCell="B10" sqref="B10"/>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43677</v>
      </c>
      <c r="C10" s="76"/>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25217822938.889999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2.5899999999999999E-2</v>
      </c>
      <c r="I16" s="71"/>
    </row>
    <row r="17" spans="1:11" s="7" customFormat="1" ht="17.25" customHeight="1" x14ac:dyDescent="0.2">
      <c r="A17" s="13" t="s">
        <v>22</v>
      </c>
      <c r="B17" s="13"/>
      <c r="C17" s="14"/>
      <c r="D17" s="14"/>
      <c r="E17" s="14"/>
      <c r="F17" s="14"/>
      <c r="G17" s="15">
        <f>'[608]SVC Net Blended Yield'!$F$19</f>
        <v>2.2888054120555699E-2</v>
      </c>
      <c r="H17" s="71"/>
      <c r="I17" s="71"/>
    </row>
    <row r="18" spans="1:11" s="7" customFormat="1" ht="17.25" customHeight="1" x14ac:dyDescent="0.2">
      <c r="A18" s="16" t="s">
        <v>25</v>
      </c>
      <c r="B18" s="16"/>
      <c r="G18" s="8">
        <f>'[609]SVE Net Blended Yield'!$F$19</f>
        <v>2.38869126291574E-2</v>
      </c>
      <c r="H18" s="71"/>
      <c r="I18" s="71"/>
      <c r="K18" s="71"/>
    </row>
    <row r="19" spans="1:11" s="7" customFormat="1" ht="17.25" customHeight="1" x14ac:dyDescent="0.2">
      <c r="A19" s="13" t="s">
        <v>26</v>
      </c>
      <c r="B19" s="13"/>
      <c r="C19" s="14"/>
      <c r="D19" s="14"/>
      <c r="E19" s="14"/>
      <c r="F19" s="14"/>
      <c r="G19" s="15">
        <f>'[610]SVF Net Blended Yield'!$F$19</f>
        <v>2.0823072635177999E-2</v>
      </c>
      <c r="H19" s="71"/>
      <c r="I19" s="71"/>
    </row>
    <row r="20" spans="1:11" s="7" customFormat="1" ht="17.25" customHeight="1" x14ac:dyDescent="0.2">
      <c r="A20" s="16" t="s">
        <v>27</v>
      </c>
      <c r="B20" s="16"/>
      <c r="G20" s="8">
        <f>'[611]SVJ Net Blended Yield'!$F$19</f>
        <v>1.7361506769449499E-2</v>
      </c>
      <c r="H20" s="71"/>
      <c r="I20" s="71"/>
    </row>
    <row r="21" spans="1:11" s="7" customFormat="1" ht="17.25" customHeight="1" x14ac:dyDescent="0.2">
      <c r="A21" s="13" t="s">
        <v>34</v>
      </c>
      <c r="B21" s="13"/>
      <c r="C21" s="14"/>
      <c r="D21" s="14"/>
      <c r="E21" s="14"/>
      <c r="F21" s="14"/>
      <c r="G21" s="15">
        <f>'[612]SVK Net Blended Yield'!$F$19</f>
        <v>1.9839118342070802E-2</v>
      </c>
      <c r="H21" s="71"/>
      <c r="I21" s="71"/>
    </row>
    <row r="22" spans="1:11" s="7" customFormat="1" ht="17.25" customHeight="1" x14ac:dyDescent="0.2">
      <c r="A22" s="16" t="s">
        <v>33</v>
      </c>
      <c r="B22" s="16"/>
      <c r="G22" s="8">
        <f>'[613]SVL Net Blended Yield'!$F$19</f>
        <v>1.77892366400846E-2</v>
      </c>
      <c r="H22" s="71"/>
      <c r="I22" s="71"/>
    </row>
    <row r="23" spans="1:11" s="7" customFormat="1" ht="17.25" customHeight="1" x14ac:dyDescent="0.2">
      <c r="A23" s="13" t="s">
        <v>28</v>
      </c>
      <c r="B23" s="13"/>
      <c r="C23" s="14"/>
      <c r="D23" s="14"/>
      <c r="E23" s="14"/>
      <c r="F23" s="14"/>
      <c r="G23" s="15">
        <f>'[614]SVM Net Blended Yield'!$F$19</f>
        <v>2.03844431895202E-2</v>
      </c>
      <c r="H23" s="71"/>
      <c r="I23" s="71"/>
    </row>
    <row r="24" spans="1:11" s="7" customFormat="1" ht="17.25" customHeight="1" x14ac:dyDescent="0.2">
      <c r="A24" s="16" t="s">
        <v>29</v>
      </c>
      <c r="B24" s="16"/>
      <c r="G24" s="8">
        <f>'[615]SVN Net Blended Yield'!$F$19</f>
        <v>1.47252069228208E-2</v>
      </c>
      <c r="H24" s="71"/>
      <c r="I24" s="71"/>
    </row>
    <row r="25" spans="1:11" s="7" customFormat="1" ht="17.25" customHeight="1" x14ac:dyDescent="0.2">
      <c r="A25" s="13" t="s">
        <v>35</v>
      </c>
      <c r="B25" s="13"/>
      <c r="C25" s="14"/>
      <c r="D25" s="14"/>
      <c r="E25" s="14"/>
      <c r="F25" s="14"/>
      <c r="G25" s="15">
        <f>'[616]SVO Net Blended Yield'!$F$19</f>
        <v>2.1243718813217401E-2</v>
      </c>
      <c r="H25" s="71"/>
      <c r="I25" s="71"/>
    </row>
    <row r="26" spans="1:11" s="7" customFormat="1" ht="17.25" customHeight="1" x14ac:dyDescent="0.2">
      <c r="A26" s="16" t="s">
        <v>31</v>
      </c>
      <c r="B26" s="16"/>
      <c r="G26" s="8">
        <f>'[617]SVQ Net Blended Yield'!$F$19</f>
        <v>2.3386177902779599E-2</v>
      </c>
      <c r="H26" s="71"/>
      <c r="I26" s="71"/>
    </row>
    <row r="27" spans="1:11" s="7" customFormat="1" ht="17.25" customHeight="1" x14ac:dyDescent="0.2">
      <c r="A27" s="13" t="s">
        <v>32</v>
      </c>
      <c r="B27" s="13"/>
      <c r="C27" s="14"/>
      <c r="D27" s="14"/>
      <c r="E27" s="14"/>
      <c r="F27" s="14"/>
      <c r="G27" s="15">
        <f>'[618]SVU Net Blended Yield'!$F$19</f>
        <v>2.1860369989727398E-2</v>
      </c>
      <c r="H27" s="71"/>
      <c r="I27" s="71"/>
    </row>
    <row r="28" spans="1:11" s="7" customFormat="1" ht="17.25" customHeight="1" x14ac:dyDescent="0.2">
      <c r="A28" s="9" t="s">
        <v>54</v>
      </c>
      <c r="B28" s="9"/>
      <c r="C28" s="9"/>
      <c r="D28" s="9"/>
      <c r="E28" s="9"/>
      <c r="F28" s="9"/>
      <c r="G28" s="64">
        <v>2.62</v>
      </c>
    </row>
    <row r="29" spans="1:11" s="7" customFormat="1" ht="17.25" customHeight="1" x14ac:dyDescent="0.2">
      <c r="A29" s="9" t="s">
        <v>42</v>
      </c>
      <c r="B29" s="9"/>
      <c r="C29" s="9"/>
      <c r="D29" s="9"/>
      <c r="E29" s="9"/>
      <c r="F29" s="9"/>
      <c r="G29" s="9">
        <v>9</v>
      </c>
    </row>
    <row r="30" spans="1:11" s="7" customFormat="1" ht="17.25" customHeight="1" x14ac:dyDescent="0.2">
      <c r="A30" s="9" t="s">
        <v>3</v>
      </c>
      <c r="B30" s="9"/>
      <c r="C30" s="9"/>
      <c r="D30" s="9"/>
      <c r="E30" s="9"/>
      <c r="F30" s="9"/>
      <c r="G30" s="55">
        <v>3291</v>
      </c>
    </row>
    <row r="31" spans="1:11" s="7" customFormat="1" ht="17.25" customHeight="1" x14ac:dyDescent="0.2">
      <c r="A31" s="9" t="s">
        <v>4</v>
      </c>
      <c r="B31" s="9"/>
      <c r="C31" s="9"/>
      <c r="D31" s="9"/>
      <c r="E31" s="9"/>
      <c r="F31" s="9"/>
      <c r="G31" s="54">
        <v>1.0118</v>
      </c>
    </row>
    <row r="32" spans="1:11" s="7" customFormat="1" ht="17.25" customHeight="1" thickBot="1" x14ac:dyDescent="0.25">
      <c r="A32" s="31" t="s">
        <v>24</v>
      </c>
      <c r="B32" s="31"/>
      <c r="C32" s="31"/>
      <c r="D32" s="31"/>
      <c r="E32" s="31"/>
      <c r="F32" s="31"/>
      <c r="G32" s="47">
        <v>0.16328000000000001</v>
      </c>
      <c r="H32" s="71"/>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46</v>
      </c>
      <c r="C36" s="21" t="s">
        <v>45</v>
      </c>
      <c r="E36" s="20" t="s">
        <v>11</v>
      </c>
      <c r="F36" s="22"/>
      <c r="G36" s="22"/>
      <c r="H36" s="22"/>
      <c r="I36" s="48">
        <v>0.95964000000000005</v>
      </c>
    </row>
    <row r="37" spans="1:17" s="4" customFormat="1" ht="17.25" customHeight="1" x14ac:dyDescent="0.2">
      <c r="A37" s="6" t="s">
        <v>67</v>
      </c>
      <c r="B37" s="72" t="s">
        <v>49</v>
      </c>
      <c r="C37" s="72" t="s">
        <v>45</v>
      </c>
      <c r="E37" s="6" t="s">
        <v>12</v>
      </c>
      <c r="I37" s="67">
        <v>0</v>
      </c>
      <c r="O37" s="6"/>
      <c r="P37" s="72"/>
      <c r="Q37" s="72"/>
    </row>
    <row r="38" spans="1:17" s="4" customFormat="1" ht="17.25" customHeight="1" x14ac:dyDescent="0.2">
      <c r="A38" s="20" t="s">
        <v>64</v>
      </c>
      <c r="B38" s="21" t="s">
        <v>81</v>
      </c>
      <c r="C38" s="21" t="s">
        <v>45</v>
      </c>
      <c r="E38" s="20" t="s">
        <v>13</v>
      </c>
      <c r="F38" s="22"/>
      <c r="G38" s="22"/>
      <c r="H38" s="22"/>
      <c r="I38" s="48">
        <v>0</v>
      </c>
      <c r="O38" s="6"/>
      <c r="P38" s="72"/>
      <c r="Q38" s="72"/>
    </row>
    <row r="39" spans="1:17" s="4" customFormat="1" ht="17.25" customHeight="1" thickBot="1" x14ac:dyDescent="0.25">
      <c r="A39" s="23" t="s">
        <v>52</v>
      </c>
      <c r="B39" s="24" t="s">
        <v>44</v>
      </c>
      <c r="C39" s="24" t="s">
        <v>51</v>
      </c>
      <c r="E39" s="34" t="s">
        <v>14</v>
      </c>
      <c r="F39" s="26"/>
      <c r="G39" s="26"/>
      <c r="H39" s="26"/>
      <c r="I39" s="68">
        <v>4.036E-2</v>
      </c>
    </row>
    <row r="40" spans="1:17" s="4" customFormat="1" ht="17.25" customHeight="1" x14ac:dyDescent="0.2">
      <c r="A40" s="20" t="s">
        <v>47</v>
      </c>
      <c r="B40" s="21" t="s">
        <v>46</v>
      </c>
      <c r="C40" s="21" t="s">
        <v>45</v>
      </c>
      <c r="J40" s="70"/>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0.16594</v>
      </c>
    </row>
    <row r="45" spans="1:17" s="4" customFormat="1" ht="17.25" customHeight="1" x14ac:dyDescent="0.2">
      <c r="A45" s="7" t="s">
        <v>18</v>
      </c>
      <c r="D45" s="67">
        <v>6.4530000000000004E-2</v>
      </c>
    </row>
    <row r="46" spans="1:17" s="4" customFormat="1" ht="17.25" customHeight="1" x14ac:dyDescent="0.2">
      <c r="A46" s="14" t="s">
        <v>82</v>
      </c>
      <c r="B46" s="22"/>
      <c r="C46" s="22"/>
      <c r="D46" s="48">
        <v>0.38319999999999999</v>
      </c>
    </row>
    <row r="47" spans="1:17" s="4" customFormat="1" ht="17.25" customHeight="1" x14ac:dyDescent="0.2">
      <c r="A47" s="7" t="s">
        <v>19</v>
      </c>
      <c r="D47" s="67">
        <v>0.23369999999999999</v>
      </c>
    </row>
    <row r="48" spans="1:17" s="4" customFormat="1" ht="17.25" customHeight="1" x14ac:dyDescent="0.2">
      <c r="A48" s="14" t="s">
        <v>20</v>
      </c>
      <c r="B48" s="22"/>
      <c r="C48" s="22"/>
      <c r="D48" s="48">
        <v>0.10732</v>
      </c>
    </row>
    <row r="49" spans="1:9" s="4" customFormat="1" ht="17.25" customHeight="1" x14ac:dyDescent="0.2">
      <c r="A49" s="7" t="s">
        <v>12</v>
      </c>
      <c r="D49" s="67">
        <v>0</v>
      </c>
    </row>
    <row r="50" spans="1:9" s="4" customFormat="1" ht="17.25" customHeight="1" x14ac:dyDescent="0.2">
      <c r="A50" s="14" t="s">
        <v>21</v>
      </c>
      <c r="B50" s="22"/>
      <c r="C50" s="22"/>
      <c r="D50" s="48">
        <v>0</v>
      </c>
    </row>
    <row r="51" spans="1:9" s="4" customFormat="1" ht="17.25" customHeight="1" thickBot="1" x14ac:dyDescent="0.25">
      <c r="A51" s="39" t="s">
        <v>14</v>
      </c>
      <c r="B51" s="26"/>
      <c r="C51" s="26"/>
      <c r="D51" s="68">
        <v>4.53E-2</v>
      </c>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43465</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xIiIKQ85U1jQ6zNKylEXq5LU1ECUM5tprI3ZLdDMu5EnMAeU5xMZ+fqhsOkD9SpB+MPHaQ64XEEP4TcPIctPkA==" saltValue="zgbQ2/VvLLJbyc7c7U2G9w=="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7"/>
  <dimension ref="A1:Q62"/>
  <sheetViews>
    <sheetView showGridLines="0" zoomScaleNormal="100" workbookViewId="0">
      <selection activeCell="B10" sqref="B10"/>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43646</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25774375929.68</v>
      </c>
      <c r="E13" s="70"/>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2.58E-2</v>
      </c>
      <c r="H16" s="71"/>
      <c r="I16" s="71"/>
    </row>
    <row r="17" spans="1:11" s="7" customFormat="1" ht="17.25" customHeight="1" x14ac:dyDescent="0.2">
      <c r="A17" s="13" t="s">
        <v>22</v>
      </c>
      <c r="B17" s="13"/>
      <c r="C17" s="14"/>
      <c r="D17" s="14"/>
      <c r="E17" s="14"/>
      <c r="F17" s="14"/>
      <c r="G17" s="15">
        <f>'[619]SVC Net Blended Yield'!$F$19</f>
        <v>2.2731887366115502E-2</v>
      </c>
      <c r="H17" s="71"/>
      <c r="I17" s="71"/>
    </row>
    <row r="18" spans="1:11" s="7" customFormat="1" ht="17.25" customHeight="1" x14ac:dyDescent="0.2">
      <c r="A18" s="16" t="s">
        <v>25</v>
      </c>
      <c r="B18" s="16"/>
      <c r="G18" s="8">
        <f>'[620]SVE Net Blended Yield'!$F$19</f>
        <v>2.3730621717493301E-2</v>
      </c>
      <c r="H18" s="71"/>
      <c r="I18" s="71"/>
      <c r="K18" s="71"/>
    </row>
    <row r="19" spans="1:11" s="7" customFormat="1" ht="17.25" customHeight="1" x14ac:dyDescent="0.2">
      <c r="A19" s="13" t="s">
        <v>26</v>
      </c>
      <c r="B19" s="13"/>
      <c r="C19" s="14"/>
      <c r="D19" s="14"/>
      <c r="E19" s="14"/>
      <c r="F19" s="14"/>
      <c r="G19" s="15">
        <f>'[621]SVF Net Blended Yield'!$F$19</f>
        <v>2.0669943379184801E-2</v>
      </c>
      <c r="H19" s="71"/>
      <c r="I19" s="71"/>
    </row>
    <row r="20" spans="1:11" s="7" customFormat="1" ht="17.25" customHeight="1" x14ac:dyDescent="0.2">
      <c r="A20" s="16" t="s">
        <v>27</v>
      </c>
      <c r="B20" s="16"/>
      <c r="G20" s="8">
        <f>'[622]SVJ Net Blended Yield'!$F$19</f>
        <v>1.7205782586371801E-2</v>
      </c>
      <c r="H20" s="71"/>
      <c r="I20" s="71"/>
    </row>
    <row r="21" spans="1:11" s="7" customFormat="1" ht="17.25" customHeight="1" x14ac:dyDescent="0.2">
      <c r="A21" s="13" t="s">
        <v>34</v>
      </c>
      <c r="B21" s="13"/>
      <c r="C21" s="14"/>
      <c r="D21" s="14"/>
      <c r="E21" s="14"/>
      <c r="F21" s="14"/>
      <c r="G21" s="15">
        <f>'[623]SVK Net Blended Yield'!$F$19</f>
        <v>1.9684209567246001E-2</v>
      </c>
      <c r="H21" s="71"/>
      <c r="I21" s="71"/>
    </row>
    <row r="22" spans="1:11" s="7" customFormat="1" ht="17.25" customHeight="1" x14ac:dyDescent="0.2">
      <c r="A22" s="16" t="s">
        <v>33</v>
      </c>
      <c r="B22" s="16"/>
      <c r="G22" s="8">
        <f>'[624]SVL Net Blended Yield'!$F$19</f>
        <v>1.76326370720222E-2</v>
      </c>
      <c r="H22" s="71"/>
      <c r="I22" s="71"/>
    </row>
    <row r="23" spans="1:11" s="7" customFormat="1" ht="17.25" customHeight="1" x14ac:dyDescent="0.2">
      <c r="A23" s="13" t="s">
        <v>28</v>
      </c>
      <c r="B23" s="13"/>
      <c r="C23" s="14"/>
      <c r="D23" s="14"/>
      <c r="E23" s="14"/>
      <c r="F23" s="14"/>
      <c r="G23" s="15">
        <f>'[625]SVM Net Blended Yield'!$F$19</f>
        <v>2.0228332457438401E-2</v>
      </c>
      <c r="H23" s="71"/>
      <c r="I23" s="71"/>
    </row>
    <row r="24" spans="1:11" s="7" customFormat="1" ht="17.25" customHeight="1" x14ac:dyDescent="0.2">
      <c r="A24" s="16" t="s">
        <v>29</v>
      </c>
      <c r="B24" s="16"/>
      <c r="G24" s="8">
        <f>'[626]SVN Net Blended Yield'!$F$19</f>
        <v>1.4584471139484001E-2</v>
      </c>
      <c r="H24" s="71"/>
      <c r="I24" s="71"/>
    </row>
    <row r="25" spans="1:11" s="7" customFormat="1" ht="17.25" customHeight="1" x14ac:dyDescent="0.2">
      <c r="A25" s="13" t="s">
        <v>35</v>
      </c>
      <c r="B25" s="13"/>
      <c r="C25" s="14"/>
      <c r="D25" s="14"/>
      <c r="E25" s="14"/>
      <c r="F25" s="14"/>
      <c r="G25" s="15">
        <f>'[627]SVO Net Blended Yield'!$F$19</f>
        <v>2.1115118193803999E-2</v>
      </c>
      <c r="H25" s="71"/>
      <c r="I25" s="71"/>
    </row>
    <row r="26" spans="1:11" s="7" customFormat="1" ht="17.25" customHeight="1" x14ac:dyDescent="0.2">
      <c r="A26" s="16" t="s">
        <v>31</v>
      </c>
      <c r="B26" s="16"/>
      <c r="G26" s="8">
        <f>'[628]SVQ Net Blended Yield'!$F$19</f>
        <v>2.32299269651699E-2</v>
      </c>
      <c r="H26" s="71"/>
      <c r="I26" s="71"/>
    </row>
    <row r="27" spans="1:11" s="7" customFormat="1" ht="17.25" customHeight="1" x14ac:dyDescent="0.2">
      <c r="A27" s="13" t="s">
        <v>32</v>
      </c>
      <c r="B27" s="13"/>
      <c r="C27" s="14"/>
      <c r="D27" s="14"/>
      <c r="E27" s="14"/>
      <c r="F27" s="14"/>
      <c r="G27" s="15">
        <f>'[629]SVU Net Blended Yield'!$F$19</f>
        <v>2.1704121167506099E-2</v>
      </c>
      <c r="H27" s="71"/>
      <c r="I27" s="71"/>
    </row>
    <row r="28" spans="1:11" s="7" customFormat="1" ht="17.25" customHeight="1" x14ac:dyDescent="0.2">
      <c r="A28" s="9" t="s">
        <v>54</v>
      </c>
      <c r="B28" s="9"/>
      <c r="C28" s="9"/>
      <c r="D28" s="9"/>
      <c r="E28" s="9"/>
      <c r="F28" s="9"/>
      <c r="G28" s="64">
        <v>2.58</v>
      </c>
      <c r="H28" s="71"/>
    </row>
    <row r="29" spans="1:11" s="7" customFormat="1" ht="17.25" customHeight="1" x14ac:dyDescent="0.2">
      <c r="A29" s="9" t="s">
        <v>42</v>
      </c>
      <c r="B29" s="9"/>
      <c r="C29" s="9"/>
      <c r="D29" s="9"/>
      <c r="E29" s="9"/>
      <c r="F29" s="9"/>
      <c r="G29" s="9">
        <v>9</v>
      </c>
      <c r="H29" s="71"/>
    </row>
    <row r="30" spans="1:11" s="7" customFormat="1" ht="17.25" customHeight="1" x14ac:dyDescent="0.2">
      <c r="A30" s="9" t="s">
        <v>3</v>
      </c>
      <c r="B30" s="9"/>
      <c r="C30" s="9"/>
      <c r="D30" s="9"/>
      <c r="E30" s="9"/>
      <c r="F30" s="9"/>
      <c r="G30" s="55">
        <v>3320</v>
      </c>
      <c r="H30" s="71"/>
    </row>
    <row r="31" spans="1:11" s="7" customFormat="1" ht="17.25" customHeight="1" x14ac:dyDescent="0.2">
      <c r="A31" s="9" t="s">
        <v>4</v>
      </c>
      <c r="B31" s="9"/>
      <c r="C31" s="9"/>
      <c r="D31" s="9"/>
      <c r="E31" s="9"/>
      <c r="F31" s="9"/>
      <c r="G31" s="54">
        <v>1.0135000000000001</v>
      </c>
      <c r="H31" s="71"/>
    </row>
    <row r="32" spans="1:11" s="7" customFormat="1" ht="17.25" customHeight="1" thickBot="1" x14ac:dyDescent="0.25">
      <c r="A32" s="31" t="s">
        <v>24</v>
      </c>
      <c r="B32" s="31"/>
      <c r="C32" s="31"/>
      <c r="D32" s="31"/>
      <c r="E32" s="31"/>
      <c r="F32" s="31"/>
      <c r="G32" s="47">
        <v>0.16328000000000001</v>
      </c>
      <c r="H32" s="71"/>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46</v>
      </c>
      <c r="C36" s="21" t="s">
        <v>45</v>
      </c>
      <c r="D36" s="70"/>
      <c r="E36" s="20" t="s">
        <v>11</v>
      </c>
      <c r="F36" s="22"/>
      <c r="G36" s="22"/>
      <c r="H36" s="22"/>
      <c r="I36" s="48">
        <v>0.95806999999999998</v>
      </c>
      <c r="J36" s="70"/>
    </row>
    <row r="37" spans="1:17" s="4" customFormat="1" ht="17.25" customHeight="1" x14ac:dyDescent="0.2">
      <c r="A37" s="6" t="s">
        <v>67</v>
      </c>
      <c r="B37" s="72" t="s">
        <v>49</v>
      </c>
      <c r="C37" s="72" t="s">
        <v>45</v>
      </c>
      <c r="D37" s="70"/>
      <c r="E37" s="6" t="s">
        <v>12</v>
      </c>
      <c r="I37" s="67">
        <v>0</v>
      </c>
      <c r="J37" s="70"/>
      <c r="O37" s="6"/>
      <c r="P37" s="72"/>
      <c r="Q37" s="72"/>
    </row>
    <row r="38" spans="1:17" s="4" customFormat="1" ht="17.25" customHeight="1" x14ac:dyDescent="0.2">
      <c r="A38" s="20" t="s">
        <v>64</v>
      </c>
      <c r="B38" s="21" t="s">
        <v>81</v>
      </c>
      <c r="C38" s="21" t="s">
        <v>45</v>
      </c>
      <c r="D38" s="70"/>
      <c r="E38" s="20" t="s">
        <v>13</v>
      </c>
      <c r="F38" s="22"/>
      <c r="G38" s="22"/>
      <c r="H38" s="22"/>
      <c r="I38" s="48">
        <v>0</v>
      </c>
      <c r="J38" s="70"/>
      <c r="O38" s="6"/>
      <c r="P38" s="72"/>
      <c r="Q38" s="72"/>
    </row>
    <row r="39" spans="1:17" s="4" customFormat="1" ht="17.25" customHeight="1" thickBot="1" x14ac:dyDescent="0.25">
      <c r="A39" s="23" t="s">
        <v>52</v>
      </c>
      <c r="B39" s="24" t="s">
        <v>44</v>
      </c>
      <c r="C39" s="24" t="s">
        <v>51</v>
      </c>
      <c r="D39" s="70"/>
      <c r="E39" s="34" t="s">
        <v>14</v>
      </c>
      <c r="F39" s="26"/>
      <c r="G39" s="26"/>
      <c r="H39" s="26"/>
      <c r="I39" s="68">
        <v>4.1930000000000002E-2</v>
      </c>
      <c r="J39" s="70"/>
    </row>
    <row r="40" spans="1:17" s="4" customFormat="1" ht="17.25" customHeight="1" x14ac:dyDescent="0.2">
      <c r="A40" s="20" t="s">
        <v>47</v>
      </c>
      <c r="B40" s="21" t="s">
        <v>46</v>
      </c>
      <c r="C40" s="21" t="s">
        <v>45</v>
      </c>
      <c r="D40" s="70"/>
      <c r="J40" s="70"/>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0.16458</v>
      </c>
      <c r="E44" s="70"/>
    </row>
    <row r="45" spans="1:17" s="4" customFormat="1" ht="17.25" customHeight="1" x14ac:dyDescent="0.2">
      <c r="A45" s="7" t="s">
        <v>18</v>
      </c>
      <c r="D45" s="67">
        <v>6.318E-2</v>
      </c>
      <c r="E45" s="70"/>
    </row>
    <row r="46" spans="1:17" s="4" customFormat="1" ht="17.25" customHeight="1" x14ac:dyDescent="0.2">
      <c r="A46" s="14" t="s">
        <v>82</v>
      </c>
      <c r="B46" s="22"/>
      <c r="C46" s="22"/>
      <c r="D46" s="48">
        <v>0.37229000000000001</v>
      </c>
      <c r="E46" s="70"/>
    </row>
    <row r="47" spans="1:17" s="4" customFormat="1" ht="17.25" customHeight="1" x14ac:dyDescent="0.2">
      <c r="A47" s="7" t="s">
        <v>19</v>
      </c>
      <c r="D47" s="67">
        <v>0.23007</v>
      </c>
      <c r="E47" s="70"/>
    </row>
    <row r="48" spans="1:17" s="4" customFormat="1" ht="17.25" customHeight="1" x14ac:dyDescent="0.2">
      <c r="A48" s="14" t="s">
        <v>20</v>
      </c>
      <c r="B48" s="22"/>
      <c r="C48" s="22"/>
      <c r="D48" s="48">
        <v>0.10193000000000001</v>
      </c>
      <c r="E48" s="70"/>
    </row>
    <row r="49" spans="1:9" s="4" customFormat="1" ht="17.25" customHeight="1" x14ac:dyDescent="0.2">
      <c r="A49" s="7" t="s">
        <v>12</v>
      </c>
      <c r="D49" s="67">
        <v>0</v>
      </c>
      <c r="E49" s="70"/>
    </row>
    <row r="50" spans="1:9" s="4" customFormat="1" ht="17.25" customHeight="1" x14ac:dyDescent="0.2">
      <c r="A50" s="14" t="s">
        <v>21</v>
      </c>
      <c r="B50" s="22"/>
      <c r="C50" s="22"/>
      <c r="D50" s="48">
        <v>0</v>
      </c>
      <c r="E50" s="70"/>
    </row>
    <row r="51" spans="1:9" s="4" customFormat="1" ht="17.25" customHeight="1" thickBot="1" x14ac:dyDescent="0.25">
      <c r="A51" s="39" t="s">
        <v>14</v>
      </c>
      <c r="B51" s="26"/>
      <c r="C51" s="26"/>
      <c r="D51" s="68">
        <v>6.794E-2</v>
      </c>
      <c r="E51" s="70"/>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43465</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oxjPyRSKbBwPnv2aPBFOEnRV3Yhx6l29TE/pcmg6Q9j9nwAM3uiSEvAqsxWrXuYFv4bgu/HZ4xy/Q0AQ0tPPdg==" saltValue="7scR5Pnd7W/pKxKNhRCM3g=="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8"/>
  <dimension ref="A1:Q62"/>
  <sheetViews>
    <sheetView showGridLines="0" zoomScaleNormal="100" workbookViewId="0">
      <selection activeCell="B10" sqref="B10"/>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43616</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25749427136.610001</v>
      </c>
      <c r="E13" s="70"/>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2.58E-2</v>
      </c>
      <c r="H16" s="71"/>
      <c r="I16" s="71"/>
    </row>
    <row r="17" spans="1:11" s="7" customFormat="1" ht="17.25" customHeight="1" x14ac:dyDescent="0.2">
      <c r="A17" s="13" t="s">
        <v>22</v>
      </c>
      <c r="B17" s="13"/>
      <c r="C17" s="14"/>
      <c r="D17" s="14"/>
      <c r="E17" s="14"/>
      <c r="F17" s="14"/>
      <c r="G17" s="15">
        <f>G16-0.3%</f>
        <v>2.2800000000000001E-2</v>
      </c>
      <c r="H17" s="71"/>
      <c r="I17" s="71"/>
    </row>
    <row r="18" spans="1:11" s="7" customFormat="1" ht="17.25" customHeight="1" x14ac:dyDescent="0.2">
      <c r="A18" s="16" t="s">
        <v>25</v>
      </c>
      <c r="B18" s="16"/>
      <c r="G18" s="8">
        <f>G16-0.2%</f>
        <v>2.3800000000000002E-2</v>
      </c>
      <c r="H18" s="71"/>
      <c r="I18" s="71"/>
      <c r="K18" s="71"/>
    </row>
    <row r="19" spans="1:11" s="7" customFormat="1" ht="17.25" customHeight="1" x14ac:dyDescent="0.2">
      <c r="A19" s="13" t="s">
        <v>26</v>
      </c>
      <c r="B19" s="13"/>
      <c r="C19" s="14"/>
      <c r="D19" s="14"/>
      <c r="E19" s="14"/>
      <c r="F19" s="14"/>
      <c r="G19" s="15">
        <f>G16-0.5%</f>
        <v>2.0799999999999999E-2</v>
      </c>
      <c r="H19" s="71"/>
      <c r="I19" s="71"/>
    </row>
    <row r="20" spans="1:11" s="7" customFormat="1" ht="17.25" customHeight="1" x14ac:dyDescent="0.2">
      <c r="A20" s="16" t="s">
        <v>27</v>
      </c>
      <c r="B20" s="16"/>
      <c r="G20" s="8">
        <f>G16-0.85%</f>
        <v>1.7299999999999999E-2</v>
      </c>
      <c r="H20" s="71"/>
      <c r="I20" s="71"/>
    </row>
    <row r="21" spans="1:11" s="7" customFormat="1" ht="17.25" customHeight="1" x14ac:dyDescent="0.2">
      <c r="A21" s="13" t="s">
        <v>34</v>
      </c>
      <c r="B21" s="13"/>
      <c r="C21" s="14"/>
      <c r="D21" s="14"/>
      <c r="E21" s="14"/>
      <c r="F21" s="14"/>
      <c r="G21" s="15">
        <f>G16-0.6%</f>
        <v>1.9799999999999998E-2</v>
      </c>
      <c r="H21" s="71"/>
      <c r="I21" s="71"/>
    </row>
    <row r="22" spans="1:11" s="7" customFormat="1" ht="17.25" customHeight="1" x14ac:dyDescent="0.2">
      <c r="A22" s="16" t="s">
        <v>33</v>
      </c>
      <c r="B22" s="16"/>
      <c r="G22" s="8">
        <f>G16-0.8%</f>
        <v>1.78E-2</v>
      </c>
      <c r="H22" s="71"/>
      <c r="I22" s="71"/>
    </row>
    <row r="23" spans="1:11" s="7" customFormat="1" ht="17.25" customHeight="1" x14ac:dyDescent="0.2">
      <c r="A23" s="13" t="s">
        <v>28</v>
      </c>
      <c r="B23" s="13"/>
      <c r="C23" s="14"/>
      <c r="D23" s="14"/>
      <c r="E23" s="14"/>
      <c r="F23" s="14"/>
      <c r="G23" s="15">
        <f>G16-0.55%</f>
        <v>2.0299999999999999E-2</v>
      </c>
      <c r="H23" s="71"/>
      <c r="I23" s="71"/>
    </row>
    <row r="24" spans="1:11" s="7" customFormat="1" ht="17.25" customHeight="1" x14ac:dyDescent="0.2">
      <c r="A24" s="16" t="s">
        <v>29</v>
      </c>
      <c r="B24" s="16"/>
      <c r="G24" s="8">
        <f>G16-1.1%</f>
        <v>1.4799999999999999E-2</v>
      </c>
      <c r="H24" s="71"/>
      <c r="I24" s="71"/>
    </row>
    <row r="25" spans="1:11" s="7" customFormat="1" ht="17.25" customHeight="1" x14ac:dyDescent="0.2">
      <c r="A25" s="13" t="s">
        <v>35</v>
      </c>
      <c r="B25" s="13"/>
      <c r="C25" s="14"/>
      <c r="D25" s="14"/>
      <c r="E25" s="14"/>
      <c r="F25" s="14"/>
      <c r="G25" s="15">
        <f>G16-0.45%</f>
        <v>2.1299999999999999E-2</v>
      </c>
      <c r="H25" s="71"/>
      <c r="I25" s="71"/>
    </row>
    <row r="26" spans="1:11" s="7" customFormat="1" ht="17.25" customHeight="1" x14ac:dyDescent="0.2">
      <c r="A26" s="16" t="s">
        <v>31</v>
      </c>
      <c r="B26" s="16"/>
      <c r="G26" s="8">
        <f>G16-0.25%</f>
        <v>2.3300000000000001E-2</v>
      </c>
      <c r="H26" s="71"/>
      <c r="I26" s="71"/>
    </row>
    <row r="27" spans="1:11" s="7" customFormat="1" ht="17.25" customHeight="1" x14ac:dyDescent="0.2">
      <c r="A27" s="13" t="s">
        <v>32</v>
      </c>
      <c r="B27" s="13"/>
      <c r="C27" s="14"/>
      <c r="D27" s="14"/>
      <c r="E27" s="14"/>
      <c r="F27" s="14"/>
      <c r="G27" s="15">
        <f>G16-0.4%</f>
        <v>2.18E-2</v>
      </c>
      <c r="H27" s="71"/>
      <c r="I27" s="71"/>
    </row>
    <row r="28" spans="1:11" s="7" customFormat="1" ht="17.25" customHeight="1" x14ac:dyDescent="0.2">
      <c r="A28" s="9" t="s">
        <v>54</v>
      </c>
      <c r="B28" s="9"/>
      <c r="C28" s="9"/>
      <c r="D28" s="9"/>
      <c r="E28" s="9"/>
      <c r="F28" s="9"/>
      <c r="G28" s="64">
        <v>2.61</v>
      </c>
      <c r="H28" s="71"/>
    </row>
    <row r="29" spans="1:11" s="7" customFormat="1" ht="17.25" customHeight="1" x14ac:dyDescent="0.2">
      <c r="A29" s="9" t="s">
        <v>42</v>
      </c>
      <c r="B29" s="9"/>
      <c r="C29" s="9"/>
      <c r="D29" s="9"/>
      <c r="E29" s="9"/>
      <c r="F29" s="9"/>
      <c r="G29" s="9">
        <v>9</v>
      </c>
      <c r="H29" s="71"/>
    </row>
    <row r="30" spans="1:11" s="7" customFormat="1" ht="17.25" customHeight="1" x14ac:dyDescent="0.2">
      <c r="A30" s="9" t="s">
        <v>3</v>
      </c>
      <c r="B30" s="9"/>
      <c r="C30" s="9"/>
      <c r="D30" s="9"/>
      <c r="E30" s="9"/>
      <c r="F30" s="9"/>
      <c r="G30" s="55">
        <v>3369</v>
      </c>
      <c r="H30" s="71"/>
    </row>
    <row r="31" spans="1:11" s="7" customFormat="1" ht="17.25" customHeight="1" x14ac:dyDescent="0.2">
      <c r="A31" s="9" t="s">
        <v>4</v>
      </c>
      <c r="B31" s="9"/>
      <c r="C31" s="9"/>
      <c r="D31" s="9"/>
      <c r="E31" s="9"/>
      <c r="F31" s="9"/>
      <c r="G31" s="54">
        <v>1.0081</v>
      </c>
      <c r="H31" s="71"/>
    </row>
    <row r="32" spans="1:11" s="7" customFormat="1" ht="17.25" customHeight="1" thickBot="1" x14ac:dyDescent="0.25">
      <c r="A32" s="31" t="s">
        <v>24</v>
      </c>
      <c r="B32" s="31"/>
      <c r="C32" s="31"/>
      <c r="D32" s="31"/>
      <c r="E32" s="31"/>
      <c r="F32" s="31"/>
      <c r="G32" s="47">
        <v>0.16328000000000001</v>
      </c>
      <c r="H32" s="71"/>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46</v>
      </c>
      <c r="C36" s="21" t="s">
        <v>45</v>
      </c>
      <c r="D36" s="70"/>
      <c r="E36" s="20" t="s">
        <v>11</v>
      </c>
      <c r="F36" s="22"/>
      <c r="G36" s="22"/>
      <c r="H36" s="22"/>
      <c r="I36" s="48">
        <v>0.95699999999999996</v>
      </c>
      <c r="J36" s="70"/>
    </row>
    <row r="37" spans="1:17" s="4" customFormat="1" ht="17.25" customHeight="1" x14ac:dyDescent="0.2">
      <c r="A37" s="6" t="s">
        <v>67</v>
      </c>
      <c r="B37" s="72" t="s">
        <v>49</v>
      </c>
      <c r="C37" s="72" t="s">
        <v>45</v>
      </c>
      <c r="D37" s="70"/>
      <c r="E37" s="6" t="s">
        <v>12</v>
      </c>
      <c r="I37" s="67">
        <v>0</v>
      </c>
      <c r="J37" s="70"/>
      <c r="O37" s="6"/>
      <c r="P37" s="72"/>
      <c r="Q37" s="72"/>
    </row>
    <row r="38" spans="1:17" s="4" customFormat="1" ht="17.25" customHeight="1" x14ac:dyDescent="0.2">
      <c r="A38" s="20" t="s">
        <v>64</v>
      </c>
      <c r="B38" s="21" t="s">
        <v>81</v>
      </c>
      <c r="C38" s="21" t="s">
        <v>45</v>
      </c>
      <c r="D38" s="70"/>
      <c r="E38" s="20" t="s">
        <v>13</v>
      </c>
      <c r="F38" s="22"/>
      <c r="G38" s="22"/>
      <c r="H38" s="22"/>
      <c r="I38" s="48">
        <v>0</v>
      </c>
      <c r="J38" s="70"/>
      <c r="O38" s="6"/>
      <c r="P38" s="72"/>
      <c r="Q38" s="72"/>
    </row>
    <row r="39" spans="1:17" s="4" customFormat="1" ht="17.25" customHeight="1" thickBot="1" x14ac:dyDescent="0.25">
      <c r="A39" s="23" t="s">
        <v>52</v>
      </c>
      <c r="B39" s="24" t="s">
        <v>44</v>
      </c>
      <c r="C39" s="24" t="s">
        <v>51</v>
      </c>
      <c r="D39" s="70"/>
      <c r="E39" s="34" t="s">
        <v>14</v>
      </c>
      <c r="F39" s="26"/>
      <c r="G39" s="26"/>
      <c r="H39" s="26"/>
      <c r="I39" s="68">
        <v>4.2999999999999997E-2</v>
      </c>
      <c r="J39" s="70"/>
    </row>
    <row r="40" spans="1:17" s="4" customFormat="1" ht="17.25" customHeight="1" x14ac:dyDescent="0.2">
      <c r="A40" s="20" t="s">
        <v>47</v>
      </c>
      <c r="B40" s="21" t="s">
        <v>46</v>
      </c>
      <c r="C40" s="21" t="s">
        <v>45</v>
      </c>
      <c r="D40" s="70"/>
      <c r="J40" s="70"/>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0.1729</v>
      </c>
      <c r="E44" s="70"/>
    </row>
    <row r="45" spans="1:17" s="4" customFormat="1" ht="17.25" customHeight="1" x14ac:dyDescent="0.2">
      <c r="A45" s="7" t="s">
        <v>18</v>
      </c>
      <c r="D45" s="67">
        <v>6.3369999999999996E-2</v>
      </c>
      <c r="E45" s="70"/>
    </row>
    <row r="46" spans="1:17" s="4" customFormat="1" ht="17.25" customHeight="1" x14ac:dyDescent="0.2">
      <c r="A46" s="14" t="s">
        <v>82</v>
      </c>
      <c r="B46" s="22"/>
      <c r="C46" s="22"/>
      <c r="D46" s="48">
        <v>0.36501</v>
      </c>
      <c r="E46" s="70"/>
    </row>
    <row r="47" spans="1:17" s="4" customFormat="1" ht="17.25" customHeight="1" x14ac:dyDescent="0.2">
      <c r="A47" s="7" t="s">
        <v>19</v>
      </c>
      <c r="D47" s="67">
        <v>0.23313999999999999</v>
      </c>
      <c r="E47" s="70"/>
    </row>
    <row r="48" spans="1:17" s="4" customFormat="1" ht="17.25" customHeight="1" x14ac:dyDescent="0.2">
      <c r="A48" s="14" t="s">
        <v>20</v>
      </c>
      <c r="B48" s="22"/>
      <c r="C48" s="22"/>
      <c r="D48" s="48">
        <v>0.11373999999999999</v>
      </c>
      <c r="E48" s="70"/>
    </row>
    <row r="49" spans="1:9" s="4" customFormat="1" ht="17.25" customHeight="1" x14ac:dyDescent="0.2">
      <c r="A49" s="7" t="s">
        <v>12</v>
      </c>
      <c r="D49" s="67">
        <v>0</v>
      </c>
      <c r="E49" s="70"/>
    </row>
    <row r="50" spans="1:9" s="4" customFormat="1" ht="17.25" customHeight="1" x14ac:dyDescent="0.2">
      <c r="A50" s="14" t="s">
        <v>21</v>
      </c>
      <c r="B50" s="22"/>
      <c r="C50" s="22"/>
      <c r="D50" s="48">
        <v>0</v>
      </c>
      <c r="E50" s="70"/>
    </row>
    <row r="51" spans="1:9" s="4" customFormat="1" ht="17.25" customHeight="1" thickBot="1" x14ac:dyDescent="0.25">
      <c r="A51" s="39" t="s">
        <v>14</v>
      </c>
      <c r="B51" s="26"/>
      <c r="C51" s="26"/>
      <c r="D51" s="68">
        <v>5.1839999999999997E-2</v>
      </c>
      <c r="E51" s="70"/>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43465</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ohRbBRGSitELhQKwuiDy1BNn2dLPoYywbkGn25FzqVI8O5xzCI9WOFhJfMlshDuhsV9s8pAb0CTeunLeS3MdXw==" saltValue="efmmPzxJxTTcgnFvrICgJg=="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9"/>
  <dimension ref="A1:Q62"/>
  <sheetViews>
    <sheetView showGridLines="0" topLeftCell="A16" zoomScaleNormal="100" workbookViewId="0">
      <selection activeCell="B10" sqref="B10"/>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43585</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25883285082.509899</v>
      </c>
      <c r="E13" s="70"/>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2.53E-2</v>
      </c>
      <c r="H16" s="71"/>
    </row>
    <row r="17" spans="1:11" s="7" customFormat="1" ht="17.25" customHeight="1" x14ac:dyDescent="0.2">
      <c r="A17" s="13" t="s">
        <v>22</v>
      </c>
      <c r="B17" s="13"/>
      <c r="C17" s="14"/>
      <c r="D17" s="14"/>
      <c r="E17" s="14"/>
      <c r="F17" s="14"/>
      <c r="G17" s="15">
        <f>G16-0.3%</f>
        <v>2.23E-2</v>
      </c>
      <c r="H17" s="71"/>
    </row>
    <row r="18" spans="1:11" s="7" customFormat="1" ht="17.25" customHeight="1" x14ac:dyDescent="0.2">
      <c r="A18" s="16" t="s">
        <v>25</v>
      </c>
      <c r="B18" s="16"/>
      <c r="G18" s="8">
        <f>G16-0.2%</f>
        <v>2.3300000000000001E-2</v>
      </c>
      <c r="H18" s="71"/>
      <c r="K18" s="71"/>
    </row>
    <row r="19" spans="1:11" s="7" customFormat="1" ht="17.25" customHeight="1" x14ac:dyDescent="0.2">
      <c r="A19" s="13" t="s">
        <v>26</v>
      </c>
      <c r="B19" s="13"/>
      <c r="C19" s="14"/>
      <c r="D19" s="14"/>
      <c r="E19" s="14"/>
      <c r="F19" s="14"/>
      <c r="G19" s="15">
        <f>G16-0.5%</f>
        <v>2.0299999999999999E-2</v>
      </c>
      <c r="H19" s="71"/>
    </row>
    <row r="20" spans="1:11" s="7" customFormat="1" ht="17.25" customHeight="1" x14ac:dyDescent="0.2">
      <c r="A20" s="16" t="s">
        <v>27</v>
      </c>
      <c r="B20" s="16"/>
      <c r="G20" s="8">
        <f>G16-0.85%</f>
        <v>1.6799999999999999E-2</v>
      </c>
      <c r="H20" s="71"/>
    </row>
    <row r="21" spans="1:11" s="7" customFormat="1" ht="17.25" customHeight="1" x14ac:dyDescent="0.2">
      <c r="A21" s="13" t="s">
        <v>34</v>
      </c>
      <c r="B21" s="13"/>
      <c r="C21" s="14"/>
      <c r="D21" s="14"/>
      <c r="E21" s="14"/>
      <c r="F21" s="14"/>
      <c r="G21" s="15">
        <f>G16-0.6%</f>
        <v>1.9299999999999998E-2</v>
      </c>
      <c r="H21" s="71"/>
    </row>
    <row r="22" spans="1:11" s="7" customFormat="1" ht="17.25" customHeight="1" x14ac:dyDescent="0.2">
      <c r="A22" s="16" t="s">
        <v>33</v>
      </c>
      <c r="B22" s="16"/>
      <c r="G22" s="8">
        <f>G16-0.8%</f>
        <v>1.7299999999999999E-2</v>
      </c>
      <c r="H22" s="71"/>
    </row>
    <row r="23" spans="1:11" s="7" customFormat="1" ht="17.25" customHeight="1" x14ac:dyDescent="0.2">
      <c r="A23" s="13" t="s">
        <v>28</v>
      </c>
      <c r="B23" s="13"/>
      <c r="C23" s="14"/>
      <c r="D23" s="14"/>
      <c r="E23" s="14"/>
      <c r="F23" s="14"/>
      <c r="G23" s="15">
        <f>G16-0.55%</f>
        <v>1.9799999999999998E-2</v>
      </c>
      <c r="H23" s="71"/>
    </row>
    <row r="24" spans="1:11" s="7" customFormat="1" ht="17.25" customHeight="1" x14ac:dyDescent="0.2">
      <c r="A24" s="16" t="s">
        <v>29</v>
      </c>
      <c r="B24" s="16"/>
      <c r="G24" s="8">
        <f>G16-1.1%</f>
        <v>1.4299999999999998E-2</v>
      </c>
      <c r="H24" s="71"/>
    </row>
    <row r="25" spans="1:11" s="7" customFormat="1" ht="17.25" customHeight="1" x14ac:dyDescent="0.2">
      <c r="A25" s="13" t="s">
        <v>35</v>
      </c>
      <c r="B25" s="13"/>
      <c r="C25" s="14"/>
      <c r="D25" s="14"/>
      <c r="E25" s="14"/>
      <c r="F25" s="14"/>
      <c r="G25" s="15">
        <f>G16-0.45%</f>
        <v>2.0799999999999999E-2</v>
      </c>
      <c r="H25" s="71"/>
    </row>
    <row r="26" spans="1:11" s="7" customFormat="1" ht="17.25" customHeight="1" x14ac:dyDescent="0.2">
      <c r="A26" s="16" t="s">
        <v>31</v>
      </c>
      <c r="B26" s="16"/>
      <c r="G26" s="8">
        <f>G16-0.25%</f>
        <v>2.2800000000000001E-2</v>
      </c>
      <c r="H26" s="71"/>
    </row>
    <row r="27" spans="1:11" s="7" customFormat="1" ht="17.25" customHeight="1" x14ac:dyDescent="0.2">
      <c r="A27" s="13" t="s">
        <v>32</v>
      </c>
      <c r="B27" s="13"/>
      <c r="C27" s="14"/>
      <c r="D27" s="14"/>
      <c r="E27" s="14"/>
      <c r="F27" s="14"/>
      <c r="G27" s="15">
        <f>G16-0.4%</f>
        <v>2.1299999999999999E-2</v>
      </c>
      <c r="H27" s="71"/>
    </row>
    <row r="28" spans="1:11" s="7" customFormat="1" ht="17.25" customHeight="1" x14ac:dyDescent="0.2">
      <c r="A28" s="9" t="s">
        <v>54</v>
      </c>
      <c r="B28" s="9"/>
      <c r="C28" s="9"/>
      <c r="D28" s="9"/>
      <c r="E28" s="9"/>
      <c r="F28" s="9"/>
      <c r="G28" s="64">
        <v>2.65</v>
      </c>
      <c r="H28" s="71"/>
    </row>
    <row r="29" spans="1:11" s="7" customFormat="1" ht="17.25" customHeight="1" x14ac:dyDescent="0.2">
      <c r="A29" s="9" t="s">
        <v>42</v>
      </c>
      <c r="B29" s="9"/>
      <c r="C29" s="9"/>
      <c r="D29" s="9"/>
      <c r="E29" s="9"/>
      <c r="F29" s="9"/>
      <c r="G29" s="9">
        <v>9</v>
      </c>
      <c r="H29" s="71"/>
    </row>
    <row r="30" spans="1:11" s="7" customFormat="1" ht="17.25" customHeight="1" x14ac:dyDescent="0.2">
      <c r="A30" s="9" t="s">
        <v>3</v>
      </c>
      <c r="B30" s="9"/>
      <c r="C30" s="9"/>
      <c r="D30" s="9"/>
      <c r="E30" s="9"/>
      <c r="F30" s="9"/>
      <c r="G30" s="55">
        <v>3425</v>
      </c>
      <c r="H30" s="71"/>
    </row>
    <row r="31" spans="1:11" s="7" customFormat="1" ht="17.25" customHeight="1" x14ac:dyDescent="0.2">
      <c r="A31" s="9" t="s">
        <v>4</v>
      </c>
      <c r="B31" s="9"/>
      <c r="C31" s="9"/>
      <c r="D31" s="9"/>
      <c r="E31" s="9"/>
      <c r="F31" s="9"/>
      <c r="G31" s="54">
        <v>1.0005999999999999</v>
      </c>
      <c r="H31" s="71"/>
    </row>
    <row r="32" spans="1:11" s="7" customFormat="1" ht="17.25" customHeight="1" thickBot="1" x14ac:dyDescent="0.25">
      <c r="A32" s="31" t="s">
        <v>24</v>
      </c>
      <c r="B32" s="31"/>
      <c r="C32" s="31"/>
      <c r="D32" s="31"/>
      <c r="E32" s="31"/>
      <c r="F32" s="31"/>
      <c r="G32" s="47">
        <v>0.16328000000000001</v>
      </c>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49</v>
      </c>
      <c r="C36" s="21" t="s">
        <v>45</v>
      </c>
      <c r="D36" s="70"/>
      <c r="E36" s="20" t="s">
        <v>11</v>
      </c>
      <c r="F36" s="22"/>
      <c r="G36" s="22"/>
      <c r="H36" s="22"/>
      <c r="I36" s="48">
        <v>0.96514999999999995</v>
      </c>
      <c r="J36" s="70"/>
    </row>
    <row r="37" spans="1:17" s="4" customFormat="1" ht="17.25" customHeight="1" x14ac:dyDescent="0.2">
      <c r="A37" s="6" t="s">
        <v>67</v>
      </c>
      <c r="B37" s="72" t="s">
        <v>49</v>
      </c>
      <c r="C37" s="72" t="s">
        <v>45</v>
      </c>
      <c r="D37" s="70"/>
      <c r="E37" s="6" t="s">
        <v>12</v>
      </c>
      <c r="I37" s="67">
        <v>0</v>
      </c>
      <c r="J37" s="70"/>
      <c r="O37" s="6"/>
      <c r="P37" s="72"/>
      <c r="Q37" s="72"/>
    </row>
    <row r="38" spans="1:17" s="4" customFormat="1" ht="17.25" customHeight="1" x14ac:dyDescent="0.2">
      <c r="A38" s="20" t="s">
        <v>64</v>
      </c>
      <c r="B38" s="21" t="s">
        <v>81</v>
      </c>
      <c r="C38" s="21" t="s">
        <v>45</v>
      </c>
      <c r="D38" s="70"/>
      <c r="E38" s="20" t="s">
        <v>13</v>
      </c>
      <c r="F38" s="22"/>
      <c r="G38" s="22"/>
      <c r="H38" s="22"/>
      <c r="I38" s="48">
        <v>0</v>
      </c>
      <c r="J38" s="70"/>
      <c r="O38" s="6"/>
      <c r="P38" s="72"/>
      <c r="Q38" s="72"/>
    </row>
    <row r="39" spans="1:17" s="4" customFormat="1" ht="17.25" customHeight="1" thickBot="1" x14ac:dyDescent="0.25">
      <c r="A39" s="23" t="s">
        <v>52</v>
      </c>
      <c r="B39" s="24" t="s">
        <v>44</v>
      </c>
      <c r="C39" s="24" t="s">
        <v>51</v>
      </c>
      <c r="D39" s="70"/>
      <c r="E39" s="34" t="s">
        <v>14</v>
      </c>
      <c r="F39" s="26"/>
      <c r="G39" s="26"/>
      <c r="H39" s="26"/>
      <c r="I39" s="68">
        <v>3.4849999999999999E-2</v>
      </c>
      <c r="J39" s="70"/>
    </row>
    <row r="40" spans="1:17" s="4" customFormat="1" ht="17.25" customHeight="1" x14ac:dyDescent="0.2">
      <c r="A40" s="20" t="s">
        <v>47</v>
      </c>
      <c r="B40" s="21" t="s">
        <v>46</v>
      </c>
      <c r="C40" s="21" t="s">
        <v>45</v>
      </c>
      <c r="D40" s="70"/>
      <c r="J40" s="70"/>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0.18597</v>
      </c>
      <c r="E44" s="70"/>
    </row>
    <row r="45" spans="1:17" s="4" customFormat="1" ht="17.25" customHeight="1" x14ac:dyDescent="0.2">
      <c r="A45" s="7" t="s">
        <v>18</v>
      </c>
      <c r="D45" s="67">
        <v>6.5229999999999996E-2</v>
      </c>
      <c r="E45" s="70"/>
    </row>
    <row r="46" spans="1:17" s="4" customFormat="1" ht="17.25" customHeight="1" x14ac:dyDescent="0.2">
      <c r="A46" s="14" t="s">
        <v>82</v>
      </c>
      <c r="B46" s="22"/>
      <c r="C46" s="22"/>
      <c r="D46" s="48">
        <v>0.35282000000000002</v>
      </c>
      <c r="E46" s="70"/>
    </row>
    <row r="47" spans="1:17" s="4" customFormat="1" ht="17.25" customHeight="1" x14ac:dyDescent="0.2">
      <c r="A47" s="7" t="s">
        <v>19</v>
      </c>
      <c r="D47" s="67">
        <v>0.23429</v>
      </c>
      <c r="E47" s="70"/>
    </row>
    <row r="48" spans="1:17" s="4" customFormat="1" ht="17.25" customHeight="1" x14ac:dyDescent="0.2">
      <c r="A48" s="14" t="s">
        <v>20</v>
      </c>
      <c r="B48" s="22"/>
      <c r="C48" s="22"/>
      <c r="D48" s="48">
        <v>0.11652</v>
      </c>
      <c r="E48" s="70"/>
    </row>
    <row r="49" spans="1:9" s="4" customFormat="1" ht="17.25" customHeight="1" x14ac:dyDescent="0.2">
      <c r="A49" s="7" t="s">
        <v>12</v>
      </c>
      <c r="D49" s="67">
        <v>0</v>
      </c>
      <c r="E49" s="70"/>
    </row>
    <row r="50" spans="1:9" s="4" customFormat="1" ht="17.25" customHeight="1" x14ac:dyDescent="0.2">
      <c r="A50" s="14" t="s">
        <v>21</v>
      </c>
      <c r="B50" s="22"/>
      <c r="C50" s="22"/>
      <c r="D50" s="48">
        <v>0</v>
      </c>
      <c r="E50" s="70"/>
    </row>
    <row r="51" spans="1:9" s="4" customFormat="1" ht="17.25" customHeight="1" thickBot="1" x14ac:dyDescent="0.25">
      <c r="A51" s="39" t="s">
        <v>14</v>
      </c>
      <c r="B51" s="26"/>
      <c r="C51" s="26"/>
      <c r="D51" s="68">
        <v>4.5179999999999998E-2</v>
      </c>
      <c r="E51" s="70"/>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43465</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JdLqmMb5VsYpa7cmAaLFP3lcp1ikHUEAysHjbNL7SsUyWwLkTBIdaa+X4WhOByDY0D++K6WGWRz2Q7fvdUl7QA==" saltValue="T+rCX4mMufFyaEvotYlxlA=="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B0B08-AE5C-4918-BD3A-8448963740D4}">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45199</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19">
        <v>20351246131.959999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36">
        <f>'[61]SVW Net Blended Yield'!$F$20</f>
        <v>2.99228212675978E-2</v>
      </c>
      <c r="I16" s="114"/>
    </row>
    <row r="17" spans="1:11" s="92" customFormat="1" ht="17.25" customHeight="1" x14ac:dyDescent="0.2">
      <c r="A17" s="116" t="s">
        <v>101</v>
      </c>
      <c r="B17" s="116"/>
      <c r="C17" s="90"/>
      <c r="D17" s="90"/>
      <c r="E17" s="90"/>
      <c r="F17" s="90"/>
      <c r="G17" s="115">
        <f>'[62]SVC Net Blended Yield'!$F$20</f>
        <v>2.78270425388868E-2</v>
      </c>
      <c r="I17" s="114"/>
    </row>
    <row r="18" spans="1:11" s="92" customFormat="1" ht="17.25" customHeight="1" x14ac:dyDescent="0.2">
      <c r="A18" s="118" t="s">
        <v>102</v>
      </c>
      <c r="B18" s="118"/>
      <c r="G18" s="136">
        <f>'[63]SVE Net Blended Yield'!$F$20</f>
        <v>2.83270425388868E-2</v>
      </c>
      <c r="I18" s="114"/>
      <c r="K18" s="114"/>
    </row>
    <row r="19" spans="1:11" s="92" customFormat="1" ht="17.25" customHeight="1" x14ac:dyDescent="0.2">
      <c r="A19" s="116" t="s">
        <v>103</v>
      </c>
      <c r="B19" s="116"/>
      <c r="C19" s="90"/>
      <c r="D19" s="90"/>
      <c r="E19" s="90"/>
      <c r="F19" s="90"/>
      <c r="G19" s="115">
        <f>'[64]SVF Net Blended Yield'!$F$20</f>
        <v>2.5827042538886801E-2</v>
      </c>
      <c r="I19" s="114"/>
    </row>
    <row r="20" spans="1:11" s="92" customFormat="1" ht="17.25" customHeight="1" x14ac:dyDescent="0.2">
      <c r="A20" s="118" t="s">
        <v>104</v>
      </c>
      <c r="B20" s="118"/>
      <c r="G20" s="136">
        <f>'[65]SVJ Net Blended Yield'!$F$20</f>
        <v>2.2827042538886899E-2</v>
      </c>
      <c r="I20" s="114"/>
    </row>
    <row r="21" spans="1:11" s="92" customFormat="1" ht="17.25" customHeight="1" x14ac:dyDescent="0.2">
      <c r="A21" s="116" t="s">
        <v>105</v>
      </c>
      <c r="B21" s="116"/>
      <c r="C21" s="90"/>
      <c r="D21" s="90"/>
      <c r="E21" s="90"/>
      <c r="F21" s="90"/>
      <c r="G21" s="115">
        <f>'[66]SVK Net Blended Yield'!$F$20</f>
        <v>2.4827042538886901E-2</v>
      </c>
      <c r="I21" s="114"/>
    </row>
    <row r="22" spans="1:11" s="92" customFormat="1" ht="17.25" customHeight="1" x14ac:dyDescent="0.2">
      <c r="A22" s="118" t="s">
        <v>106</v>
      </c>
      <c r="B22" s="118"/>
      <c r="G22" s="136">
        <f>'[67]SVL Net Blended Yield'!$F$20</f>
        <v>2.2827042538886899E-2</v>
      </c>
      <c r="I22" s="114"/>
    </row>
    <row r="23" spans="1:11" s="92" customFormat="1" ht="17.25" customHeight="1" x14ac:dyDescent="0.2">
      <c r="A23" s="116" t="s">
        <v>107</v>
      </c>
      <c r="B23" s="116"/>
      <c r="C23" s="90"/>
      <c r="D23" s="90"/>
      <c r="E23" s="90"/>
      <c r="F23" s="90"/>
      <c r="G23" s="115">
        <f>'[68]SVM Net Blended Yield'!$F$20</f>
        <v>2.5327042538886801E-2</v>
      </c>
      <c r="I23" s="114"/>
      <c r="K23" s="114"/>
    </row>
    <row r="24" spans="1:11" s="92" customFormat="1" ht="17.25" customHeight="1" x14ac:dyDescent="0.2">
      <c r="A24" s="118" t="s">
        <v>108</v>
      </c>
      <c r="B24" s="118"/>
      <c r="G24" s="136">
        <f>'[69]SVN Net Blended Yield'!$F$20</f>
        <v>2.03270425388869E-2</v>
      </c>
      <c r="I24" s="114"/>
    </row>
    <row r="25" spans="1:11" s="92" customFormat="1" ht="17.25" customHeight="1" x14ac:dyDescent="0.2">
      <c r="A25" s="116" t="s">
        <v>109</v>
      </c>
      <c r="B25" s="116"/>
      <c r="C25" s="90"/>
      <c r="D25" s="90"/>
      <c r="E25" s="90"/>
      <c r="F25" s="90"/>
      <c r="G25" s="115">
        <f>'[70]SVO Net Blended Yield'!$F$20</f>
        <v>2.6327042538886899E-2</v>
      </c>
      <c r="I25" s="114"/>
    </row>
    <row r="26" spans="1:11" s="92" customFormat="1" ht="17.25" customHeight="1" x14ac:dyDescent="0.2">
      <c r="A26" s="118" t="s">
        <v>110</v>
      </c>
      <c r="B26" s="118"/>
      <c r="G26" s="136">
        <f>'[71]SVQ Net Blended Yield'!$F$20</f>
        <v>2.8327042538886901E-2</v>
      </c>
      <c r="I26" s="114"/>
    </row>
    <row r="27" spans="1:11" s="92" customFormat="1" ht="17.25" customHeight="1" x14ac:dyDescent="0.2">
      <c r="A27" s="116" t="s">
        <v>111</v>
      </c>
      <c r="B27" s="116"/>
      <c r="C27" s="90"/>
      <c r="D27" s="90"/>
      <c r="E27" s="90"/>
      <c r="F27" s="90"/>
      <c r="G27" s="115">
        <f>'[72]SVU Net Blended Yield'!$F$20</f>
        <v>2.6327042538886899E-2</v>
      </c>
      <c r="I27" s="114"/>
    </row>
    <row r="28" spans="1:11" s="92" customFormat="1" ht="17.25" customHeight="1" x14ac:dyDescent="0.2">
      <c r="A28" s="111" t="s">
        <v>54</v>
      </c>
      <c r="B28" s="111"/>
      <c r="C28" s="111"/>
      <c r="D28" s="111"/>
      <c r="E28" s="111"/>
      <c r="F28" s="111"/>
      <c r="G28" s="113">
        <v>2.77</v>
      </c>
      <c r="I28" s="114"/>
    </row>
    <row r="29" spans="1:11" s="92" customFormat="1" ht="17.25" customHeight="1" x14ac:dyDescent="0.2">
      <c r="A29" s="111" t="s">
        <v>42</v>
      </c>
      <c r="B29" s="111"/>
      <c r="C29" s="111"/>
      <c r="D29" s="111"/>
      <c r="E29" s="111"/>
      <c r="F29" s="111"/>
      <c r="G29" s="111">
        <v>10</v>
      </c>
      <c r="I29" s="114"/>
    </row>
    <row r="30" spans="1:11" s="92" customFormat="1" ht="17.25" customHeight="1" x14ac:dyDescent="0.2">
      <c r="A30" s="111" t="s">
        <v>3</v>
      </c>
      <c r="B30" s="111"/>
      <c r="C30" s="111"/>
      <c r="D30" s="111"/>
      <c r="E30" s="111"/>
      <c r="F30" s="111"/>
      <c r="G30" s="112">
        <v>2608</v>
      </c>
      <c r="I30" s="114"/>
    </row>
    <row r="31" spans="1:11" s="92" customFormat="1" ht="17.25" customHeight="1" x14ac:dyDescent="0.2">
      <c r="A31" s="111" t="s">
        <v>4</v>
      </c>
      <c r="B31" s="111"/>
      <c r="C31" s="111"/>
      <c r="D31" s="111"/>
      <c r="E31" s="111"/>
      <c r="F31" s="111"/>
      <c r="G31" s="135">
        <v>0.92649999999999999</v>
      </c>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E36" s="99" t="s">
        <v>11</v>
      </c>
      <c r="F36" s="89"/>
      <c r="G36" s="89"/>
      <c r="H36" s="89"/>
      <c r="I36" s="88">
        <v>0.96463200000000004</v>
      </c>
    </row>
    <row r="37" spans="1:17" s="84" customFormat="1" ht="17.25" customHeight="1" x14ac:dyDescent="0.2">
      <c r="A37" s="104" t="s">
        <v>52</v>
      </c>
      <c r="B37" s="103" t="s">
        <v>44</v>
      </c>
      <c r="C37" s="101" t="s">
        <v>51</v>
      </c>
      <c r="E37" s="104" t="s">
        <v>12</v>
      </c>
      <c r="I37" s="91">
        <v>9.3039999999999998E-3</v>
      </c>
      <c r="O37" s="104"/>
      <c r="P37" s="103"/>
      <c r="Q37" s="103"/>
    </row>
    <row r="38" spans="1:17" s="84" customFormat="1" ht="17.25" customHeight="1" x14ac:dyDescent="0.2">
      <c r="A38" s="99" t="s">
        <v>65</v>
      </c>
      <c r="B38" s="98" t="s">
        <v>46</v>
      </c>
      <c r="C38" s="98" t="s">
        <v>45</v>
      </c>
      <c r="E38" s="99" t="s">
        <v>13</v>
      </c>
      <c r="F38" s="89"/>
      <c r="G38" s="89"/>
      <c r="H38" s="89"/>
      <c r="I38" s="88">
        <v>0</v>
      </c>
      <c r="O38" s="104"/>
      <c r="P38" s="103"/>
      <c r="Q38" s="103"/>
    </row>
    <row r="39" spans="1:17" s="84" customFormat="1" ht="17.25" customHeight="1" thickBot="1" x14ac:dyDescent="0.25">
      <c r="A39" s="102" t="s">
        <v>64</v>
      </c>
      <c r="B39" s="101" t="s">
        <v>95</v>
      </c>
      <c r="C39" s="101" t="s">
        <v>45</v>
      </c>
      <c r="E39" s="100" t="s">
        <v>14</v>
      </c>
      <c r="F39" s="86"/>
      <c r="G39" s="86"/>
      <c r="H39" s="86"/>
      <c r="I39" s="85">
        <v>2.6062999999999999E-2</v>
      </c>
    </row>
    <row r="40" spans="1:17" s="84" customFormat="1" ht="17.25" customHeight="1" x14ac:dyDescent="0.2">
      <c r="A40" s="99" t="s">
        <v>47</v>
      </c>
      <c r="B40" s="98" t="s">
        <v>46</v>
      </c>
      <c r="C40" s="98" t="s">
        <v>45</v>
      </c>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0.18571447738293836</v>
      </c>
      <c r="E44" s="90" t="s">
        <v>85</v>
      </c>
      <c r="F44" s="89"/>
      <c r="G44" s="89"/>
      <c r="H44" s="89"/>
      <c r="I44" s="88">
        <v>0.28629309774009087</v>
      </c>
    </row>
    <row r="45" spans="1:17" s="84" customFormat="1" ht="17.25" customHeight="1" x14ac:dyDescent="0.2">
      <c r="A45" s="92" t="s">
        <v>18</v>
      </c>
      <c r="C45" s="91">
        <v>7.7636298434943463E-2</v>
      </c>
      <c r="E45" s="92" t="s">
        <v>86</v>
      </c>
      <c r="I45" s="91">
        <v>0.46788531022400226</v>
      </c>
    </row>
    <row r="46" spans="1:17" s="84" customFormat="1" ht="17.25" customHeight="1" x14ac:dyDescent="0.2">
      <c r="A46" s="90" t="s">
        <v>82</v>
      </c>
      <c r="B46" s="89"/>
      <c r="C46" s="88">
        <v>0.29447909494736074</v>
      </c>
      <c r="E46" s="90" t="s">
        <v>87</v>
      </c>
      <c r="F46" s="89"/>
      <c r="G46" s="89"/>
      <c r="H46" s="89"/>
      <c r="I46" s="88">
        <v>0.13613348318163057</v>
      </c>
    </row>
    <row r="47" spans="1:17" s="84" customFormat="1" ht="17.25" customHeight="1" x14ac:dyDescent="0.2">
      <c r="A47" s="92" t="s">
        <v>19</v>
      </c>
      <c r="C47" s="91">
        <v>0.22739747824569517</v>
      </c>
      <c r="E47" s="92" t="s">
        <v>88</v>
      </c>
      <c r="I47" s="91">
        <v>0.10905009732898739</v>
      </c>
    </row>
    <row r="48" spans="1:17" s="84" customFormat="1" ht="17.25" customHeight="1" x14ac:dyDescent="0.2">
      <c r="A48" s="90" t="s">
        <v>20</v>
      </c>
      <c r="B48" s="89"/>
      <c r="C48" s="88">
        <v>0.165351287869175</v>
      </c>
      <c r="E48" s="90" t="s">
        <v>90</v>
      </c>
      <c r="F48" s="89"/>
      <c r="G48" s="89"/>
      <c r="H48" s="89"/>
      <c r="I48" s="88">
        <v>5.4289916566473888E-4</v>
      </c>
    </row>
    <row r="49" spans="1:9" s="84" customFormat="1" ht="17.25" customHeight="1" x14ac:dyDescent="0.2">
      <c r="A49" s="92" t="s">
        <v>12</v>
      </c>
      <c r="C49" s="91">
        <v>1.0042420776027464E-2</v>
      </c>
      <c r="E49" s="92" t="s">
        <v>89</v>
      </c>
      <c r="I49" s="91">
        <v>9.5112359566835216E-5</v>
      </c>
    </row>
    <row r="50" spans="1:9" s="84" customFormat="1" ht="17.25" customHeight="1" thickBot="1" x14ac:dyDescent="0.25">
      <c r="A50" s="90" t="s">
        <v>83</v>
      </c>
      <c r="B50" s="89"/>
      <c r="C50" s="88">
        <v>0</v>
      </c>
      <c r="E50" s="129" t="s">
        <v>14</v>
      </c>
      <c r="F50" s="129"/>
      <c r="G50" s="129"/>
      <c r="H50" s="129"/>
      <c r="I50" s="131">
        <v>0</v>
      </c>
    </row>
    <row r="51" spans="1:9" s="84" customFormat="1" ht="17.25" customHeight="1" thickBot="1" x14ac:dyDescent="0.25">
      <c r="A51" s="87" t="s">
        <v>14</v>
      </c>
      <c r="B51" s="86"/>
      <c r="C51" s="85">
        <v>3.9378942343862466E-2</v>
      </c>
      <c r="E51" s="92"/>
      <c r="I51" s="91"/>
    </row>
    <row r="52" spans="1:9" s="82" customFormat="1" ht="12" x14ac:dyDescent="0.2">
      <c r="A52" s="83"/>
      <c r="B52" s="83"/>
      <c r="C52" s="83"/>
      <c r="D52" s="133"/>
      <c r="E52" s="83"/>
      <c r="F52" s="83"/>
      <c r="G52" s="83"/>
      <c r="H52" s="83"/>
      <c r="I52" s="83"/>
    </row>
    <row r="53" spans="1:9" s="81" customFormat="1" ht="80.25" customHeight="1" x14ac:dyDescent="0.2">
      <c r="A53" s="143" t="s">
        <v>112</v>
      </c>
      <c r="B53" s="143"/>
      <c r="C53" s="143"/>
      <c r="D53" s="143"/>
      <c r="E53" s="143"/>
      <c r="F53" s="143"/>
      <c r="G53" s="143"/>
      <c r="H53" s="143"/>
      <c r="I53" s="143"/>
    </row>
    <row r="54" spans="1:9" s="74" customFormat="1" ht="12.75" customHeight="1" x14ac:dyDescent="0.2">
      <c r="A54" s="74" t="s">
        <v>77</v>
      </c>
      <c r="B54" s="80">
        <v>44926</v>
      </c>
    </row>
    <row r="55" spans="1:9" s="74" customFormat="1" ht="12.75" customHeight="1" x14ac:dyDescent="0.2">
      <c r="A55" s="74" t="s">
        <v>78</v>
      </c>
    </row>
    <row r="56" spans="1:9" s="74" customFormat="1" ht="24.75" customHeight="1" x14ac:dyDescent="0.2">
      <c r="A56" s="144" t="s">
        <v>114</v>
      </c>
      <c r="B56" s="144"/>
      <c r="C56" s="144"/>
      <c r="D56" s="144"/>
      <c r="E56" s="144"/>
      <c r="F56" s="144"/>
      <c r="G56" s="144"/>
      <c r="H56" s="144"/>
      <c r="I56" s="144"/>
    </row>
    <row r="57" spans="1:9" s="74" customFormat="1" ht="11.25" x14ac:dyDescent="0.2"/>
    <row r="58" spans="1:9" s="74" customFormat="1" ht="11.25" x14ac:dyDescent="0.2"/>
    <row r="59" spans="1:9" s="74" customFormat="1" ht="11.25" x14ac:dyDescent="0.2">
      <c r="A59" s="79"/>
      <c r="B59" s="79"/>
      <c r="C59" s="79"/>
      <c r="D59" s="79"/>
      <c r="E59" s="79"/>
      <c r="F59" s="79"/>
      <c r="G59" s="79"/>
      <c r="H59" s="79"/>
      <c r="I59" s="79"/>
    </row>
    <row r="60" spans="1:9" s="74" customFormat="1" ht="11.25" x14ac:dyDescent="0.2"/>
    <row r="61" spans="1:9" s="74" customFormat="1" ht="11.25" x14ac:dyDescent="0.2"/>
    <row r="62" spans="1:9" s="74" customFormat="1" ht="16.5" x14ac:dyDescent="0.2">
      <c r="A62" s="78"/>
    </row>
  </sheetData>
  <sheetProtection algorithmName="SHA-512" hashValue="ZlyZ+i6vC7Gpp9eNAStKCFlBAj9o54s4cj/JymK2d9Qjur1M4NTTCX0bMm8xfFhS1zU+Ruf31dgRY9u9539raw==" saltValue="WRNdFoCRfNGWI7zYLo5piQ=="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0"/>
  <dimension ref="A1:Q62"/>
  <sheetViews>
    <sheetView showGridLines="0" topLeftCell="A10" zoomScaleNormal="100" workbookViewId="0">
      <selection activeCell="G22" sqref="G22"/>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43555</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26249715653.709999</v>
      </c>
      <c r="E13" s="70"/>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2.5069999999999999E-2</v>
      </c>
      <c r="H16" s="71"/>
    </row>
    <row r="17" spans="1:11" s="7" customFormat="1" ht="17.25" customHeight="1" x14ac:dyDescent="0.2">
      <c r="A17" s="13" t="s">
        <v>22</v>
      </c>
      <c r="B17" s="13"/>
      <c r="C17" s="14"/>
      <c r="D17" s="14"/>
      <c r="E17" s="14"/>
      <c r="F17" s="14"/>
      <c r="G17" s="15">
        <f>G16-0.3%</f>
        <v>2.2069999999999999E-2</v>
      </c>
      <c r="H17" s="71"/>
    </row>
    <row r="18" spans="1:11" s="7" customFormat="1" ht="17.25" customHeight="1" x14ac:dyDescent="0.2">
      <c r="A18" s="16" t="s">
        <v>25</v>
      </c>
      <c r="B18" s="16"/>
      <c r="G18" s="8">
        <f>G16-0.2%</f>
        <v>2.307E-2</v>
      </c>
      <c r="H18" s="71"/>
      <c r="K18" s="71"/>
    </row>
    <row r="19" spans="1:11" s="7" customFormat="1" ht="17.25" customHeight="1" x14ac:dyDescent="0.2">
      <c r="A19" s="13" t="s">
        <v>26</v>
      </c>
      <c r="B19" s="13"/>
      <c r="C19" s="14"/>
      <c r="D19" s="14"/>
      <c r="E19" s="14"/>
      <c r="F19" s="14"/>
      <c r="G19" s="15">
        <f>G16-0.5%</f>
        <v>2.0069999999999998E-2</v>
      </c>
      <c r="H19" s="71"/>
    </row>
    <row r="20" spans="1:11" s="7" customFormat="1" ht="17.25" customHeight="1" x14ac:dyDescent="0.2">
      <c r="A20" s="16" t="s">
        <v>27</v>
      </c>
      <c r="B20" s="16"/>
      <c r="G20" s="8">
        <f>G16-0.85%</f>
        <v>1.6569999999999998E-2</v>
      </c>
      <c r="H20" s="71"/>
    </row>
    <row r="21" spans="1:11" s="7" customFormat="1" ht="17.25" customHeight="1" x14ac:dyDescent="0.2">
      <c r="A21" s="13" t="s">
        <v>34</v>
      </c>
      <c r="B21" s="13"/>
      <c r="C21" s="14"/>
      <c r="D21" s="14"/>
      <c r="E21" s="14"/>
      <c r="F21" s="14"/>
      <c r="G21" s="15">
        <f>G16-0.6%</f>
        <v>1.9069999999999997E-2</v>
      </c>
      <c r="H21" s="71"/>
    </row>
    <row r="22" spans="1:11" s="7" customFormat="1" ht="17.25" customHeight="1" x14ac:dyDescent="0.2">
      <c r="A22" s="16" t="s">
        <v>33</v>
      </c>
      <c r="B22" s="16"/>
      <c r="G22" s="8">
        <f>G16-0.8%</f>
        <v>1.7069999999999998E-2</v>
      </c>
      <c r="H22" s="71"/>
    </row>
    <row r="23" spans="1:11" s="7" customFormat="1" ht="17.25" customHeight="1" x14ac:dyDescent="0.2">
      <c r="A23" s="13" t="s">
        <v>28</v>
      </c>
      <c r="B23" s="13"/>
      <c r="C23" s="14"/>
      <c r="D23" s="14"/>
      <c r="E23" s="14"/>
      <c r="F23" s="14"/>
      <c r="G23" s="15">
        <f>G16-0.55%</f>
        <v>1.9569999999999997E-2</v>
      </c>
      <c r="H23" s="71"/>
    </row>
    <row r="24" spans="1:11" s="7" customFormat="1" ht="17.25" customHeight="1" x14ac:dyDescent="0.2">
      <c r="A24" s="16" t="s">
        <v>29</v>
      </c>
      <c r="B24" s="16"/>
      <c r="G24" s="8">
        <f>G16-1.1%</f>
        <v>1.4069999999999997E-2</v>
      </c>
      <c r="H24" s="71"/>
    </row>
    <row r="25" spans="1:11" s="7" customFormat="1" ht="17.25" customHeight="1" x14ac:dyDescent="0.2">
      <c r="A25" s="13" t="s">
        <v>35</v>
      </c>
      <c r="B25" s="13"/>
      <c r="C25" s="14"/>
      <c r="D25" s="14"/>
      <c r="E25" s="14"/>
      <c r="F25" s="14"/>
      <c r="G25" s="15">
        <f>G16-0.45%</f>
        <v>2.0569999999999998E-2</v>
      </c>
      <c r="H25" s="71"/>
    </row>
    <row r="26" spans="1:11" s="7" customFormat="1" ht="17.25" customHeight="1" x14ac:dyDescent="0.2">
      <c r="A26" s="16" t="s">
        <v>31</v>
      </c>
      <c r="B26" s="16"/>
      <c r="G26" s="8">
        <f>G16-0.25%</f>
        <v>2.257E-2</v>
      </c>
      <c r="H26" s="71"/>
    </row>
    <row r="27" spans="1:11" s="7" customFormat="1" ht="17.25" customHeight="1" x14ac:dyDescent="0.2">
      <c r="A27" s="13" t="s">
        <v>32</v>
      </c>
      <c r="B27" s="13"/>
      <c r="C27" s="14"/>
      <c r="D27" s="14"/>
      <c r="E27" s="14"/>
      <c r="F27" s="14"/>
      <c r="G27" s="15">
        <f>G16-0.4%</f>
        <v>2.1069999999999998E-2</v>
      </c>
      <c r="H27" s="71"/>
    </row>
    <row r="28" spans="1:11" s="7" customFormat="1" ht="17.25" customHeight="1" x14ac:dyDescent="0.2">
      <c r="A28" s="9" t="s">
        <v>54</v>
      </c>
      <c r="B28" s="9"/>
      <c r="C28" s="9"/>
      <c r="D28" s="9"/>
      <c r="E28" s="9"/>
      <c r="F28" s="9"/>
      <c r="G28" s="64">
        <v>2.58</v>
      </c>
      <c r="H28" s="71"/>
    </row>
    <row r="29" spans="1:11" s="7" customFormat="1" ht="17.25" customHeight="1" x14ac:dyDescent="0.2">
      <c r="A29" s="9" t="s">
        <v>42</v>
      </c>
      <c r="B29" s="9"/>
      <c r="C29" s="9"/>
      <c r="D29" s="9"/>
      <c r="E29" s="9"/>
      <c r="F29" s="9"/>
      <c r="G29" s="9">
        <v>9</v>
      </c>
      <c r="H29" s="71"/>
    </row>
    <row r="30" spans="1:11" s="7" customFormat="1" ht="17.25" customHeight="1" x14ac:dyDescent="0.2">
      <c r="A30" s="9" t="s">
        <v>3</v>
      </c>
      <c r="B30" s="9"/>
      <c r="C30" s="9"/>
      <c r="D30" s="9"/>
      <c r="E30" s="9"/>
      <c r="F30" s="9"/>
      <c r="G30" s="55">
        <v>3439</v>
      </c>
      <c r="H30" s="71"/>
    </row>
    <row r="31" spans="1:11" s="7" customFormat="1" ht="17.25" customHeight="1" x14ac:dyDescent="0.2">
      <c r="A31" s="9" t="s">
        <v>4</v>
      </c>
      <c r="B31" s="9"/>
      <c r="C31" s="9"/>
      <c r="D31" s="9"/>
      <c r="E31" s="9"/>
      <c r="F31" s="9"/>
      <c r="G31" s="54">
        <v>1.0005999999999999</v>
      </c>
      <c r="H31" s="71"/>
    </row>
    <row r="32" spans="1:11" s="7" customFormat="1" ht="17.25" customHeight="1" thickBot="1" x14ac:dyDescent="0.25">
      <c r="A32" s="31" t="s">
        <v>24</v>
      </c>
      <c r="B32" s="31"/>
      <c r="C32" s="31"/>
      <c r="D32" s="31"/>
      <c r="E32" s="31"/>
      <c r="F32" s="31"/>
      <c r="G32" s="47">
        <v>0.16328000000000001</v>
      </c>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49</v>
      </c>
      <c r="C36" s="21" t="s">
        <v>45</v>
      </c>
      <c r="D36" s="70"/>
      <c r="E36" s="20" t="s">
        <v>11</v>
      </c>
      <c r="F36" s="22"/>
      <c r="G36" s="22"/>
      <c r="H36" s="22"/>
      <c r="I36" s="48">
        <v>0.94959000000000005</v>
      </c>
      <c r="J36" s="70"/>
    </row>
    <row r="37" spans="1:17" s="4" customFormat="1" ht="17.25" customHeight="1" x14ac:dyDescent="0.2">
      <c r="A37" s="6" t="s">
        <v>67</v>
      </c>
      <c r="B37" s="72" t="s">
        <v>49</v>
      </c>
      <c r="C37" s="72" t="s">
        <v>45</v>
      </c>
      <c r="D37" s="70"/>
      <c r="E37" s="6" t="s">
        <v>12</v>
      </c>
      <c r="I37" s="67">
        <v>0</v>
      </c>
      <c r="J37" s="70"/>
      <c r="O37" s="6"/>
      <c r="P37" s="72"/>
      <c r="Q37" s="72"/>
    </row>
    <row r="38" spans="1:17" s="4" customFormat="1" ht="17.25" customHeight="1" x14ac:dyDescent="0.2">
      <c r="A38" s="20" t="s">
        <v>64</v>
      </c>
      <c r="B38" s="21" t="s">
        <v>81</v>
      </c>
      <c r="C38" s="21" t="s">
        <v>45</v>
      </c>
      <c r="D38" s="70"/>
      <c r="E38" s="20" t="s">
        <v>13</v>
      </c>
      <c r="F38" s="22"/>
      <c r="G38" s="22"/>
      <c r="H38" s="22"/>
      <c r="I38" s="48">
        <v>0</v>
      </c>
      <c r="J38" s="70"/>
      <c r="O38" s="6"/>
      <c r="P38" s="72"/>
      <c r="Q38" s="72"/>
    </row>
    <row r="39" spans="1:17" s="4" customFormat="1" ht="17.25" customHeight="1" thickBot="1" x14ac:dyDescent="0.25">
      <c r="A39" s="23" t="s">
        <v>52</v>
      </c>
      <c r="B39" s="24" t="s">
        <v>44</v>
      </c>
      <c r="C39" s="24" t="s">
        <v>51</v>
      </c>
      <c r="D39" s="70"/>
      <c r="E39" s="34" t="s">
        <v>14</v>
      </c>
      <c r="F39" s="26"/>
      <c r="G39" s="26"/>
      <c r="H39" s="26"/>
      <c r="I39" s="68">
        <v>5.0410000000000003E-2</v>
      </c>
      <c r="J39" s="70"/>
    </row>
    <row r="40" spans="1:17" s="4" customFormat="1" ht="17.25" customHeight="1" x14ac:dyDescent="0.2">
      <c r="A40" s="20" t="s">
        <v>47</v>
      </c>
      <c r="B40" s="21" t="s">
        <v>46</v>
      </c>
      <c r="C40" s="21" t="s">
        <v>45</v>
      </c>
      <c r="D40" s="70"/>
      <c r="J40" s="70"/>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0.17673</v>
      </c>
      <c r="E44" s="70"/>
    </row>
    <row r="45" spans="1:17" s="4" customFormat="1" ht="17.25" customHeight="1" x14ac:dyDescent="0.2">
      <c r="A45" s="7" t="s">
        <v>18</v>
      </c>
      <c r="D45" s="67">
        <v>6.5250000000000002E-2</v>
      </c>
      <c r="E45" s="70"/>
    </row>
    <row r="46" spans="1:17" s="4" customFormat="1" ht="17.25" customHeight="1" x14ac:dyDescent="0.2">
      <c r="A46" s="14" t="s">
        <v>82</v>
      </c>
      <c r="B46" s="22"/>
      <c r="C46" s="22"/>
      <c r="D46" s="48">
        <v>0.34877000000000002</v>
      </c>
      <c r="E46" s="70"/>
    </row>
    <row r="47" spans="1:17" s="4" customFormat="1" ht="17.25" customHeight="1" x14ac:dyDescent="0.2">
      <c r="A47" s="7" t="s">
        <v>19</v>
      </c>
      <c r="D47" s="67">
        <v>0.23402000000000001</v>
      </c>
      <c r="E47" s="70"/>
    </row>
    <row r="48" spans="1:17" s="4" customFormat="1" ht="17.25" customHeight="1" x14ac:dyDescent="0.2">
      <c r="A48" s="14" t="s">
        <v>20</v>
      </c>
      <c r="B48" s="22"/>
      <c r="C48" s="22"/>
      <c r="D48" s="48">
        <v>0.11311</v>
      </c>
      <c r="E48" s="70"/>
    </row>
    <row r="49" spans="1:9" s="4" customFormat="1" ht="17.25" customHeight="1" x14ac:dyDescent="0.2">
      <c r="A49" s="7" t="s">
        <v>12</v>
      </c>
      <c r="D49" s="67">
        <v>0</v>
      </c>
      <c r="E49" s="70"/>
    </row>
    <row r="50" spans="1:9" s="4" customFormat="1" ht="17.25" customHeight="1" x14ac:dyDescent="0.2">
      <c r="A50" s="14" t="s">
        <v>21</v>
      </c>
      <c r="B50" s="22"/>
      <c r="C50" s="22"/>
      <c r="D50" s="48">
        <v>0</v>
      </c>
      <c r="E50" s="70"/>
    </row>
    <row r="51" spans="1:9" s="4" customFormat="1" ht="17.25" customHeight="1" thickBot="1" x14ac:dyDescent="0.25">
      <c r="A51" s="39" t="s">
        <v>14</v>
      </c>
      <c r="B51" s="26"/>
      <c r="C51" s="26"/>
      <c r="D51" s="68">
        <v>6.2120000000000002E-2</v>
      </c>
      <c r="E51" s="70"/>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43465</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tankPxe+QqotaEe+Q7gRmW1BzrrczYeYSTJH8arlh7qL3F4lzeuzMWINZQ8iv2VCvDzndWwO7xia4nF5qJ5opA==" saltValue="HYYELj7lnV8/SKZmEaJpZQ=="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dimension ref="A1:Q62"/>
  <sheetViews>
    <sheetView showGridLines="0" zoomScaleNormal="100" workbookViewId="0">
      <selection activeCell="B10" sqref="B10"/>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43524</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26301531332.52</v>
      </c>
      <c r="E13" s="70"/>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2.512E-2</v>
      </c>
      <c r="H16" s="71"/>
    </row>
    <row r="17" spans="1:11" s="7" customFormat="1" ht="17.25" customHeight="1" x14ac:dyDescent="0.2">
      <c r="A17" s="13" t="s">
        <v>22</v>
      </c>
      <c r="B17" s="13"/>
      <c r="C17" s="14"/>
      <c r="D17" s="14"/>
      <c r="E17" s="14"/>
      <c r="F17" s="14"/>
      <c r="G17" s="15">
        <f>G16-0.3%</f>
        <v>2.2120000000000001E-2</v>
      </c>
      <c r="H17" s="71"/>
    </row>
    <row r="18" spans="1:11" s="7" customFormat="1" ht="17.25" customHeight="1" x14ac:dyDescent="0.2">
      <c r="A18" s="16" t="s">
        <v>25</v>
      </c>
      <c r="B18" s="16"/>
      <c r="G18" s="8">
        <f>G16-0.2%</f>
        <v>2.3120000000000002E-2</v>
      </c>
      <c r="H18" s="71"/>
      <c r="K18" s="71"/>
    </row>
    <row r="19" spans="1:11" s="7" customFormat="1" ht="17.25" customHeight="1" x14ac:dyDescent="0.2">
      <c r="A19" s="13" t="s">
        <v>26</v>
      </c>
      <c r="B19" s="13"/>
      <c r="C19" s="14"/>
      <c r="D19" s="14"/>
      <c r="E19" s="14"/>
      <c r="F19" s="14"/>
      <c r="G19" s="15">
        <f>G16-0.5%</f>
        <v>2.0119999999999999E-2</v>
      </c>
      <c r="H19" s="71"/>
    </row>
    <row r="20" spans="1:11" s="7" customFormat="1" ht="17.25" customHeight="1" x14ac:dyDescent="0.2">
      <c r="A20" s="16" t="s">
        <v>27</v>
      </c>
      <c r="B20" s="16"/>
      <c r="G20" s="8">
        <f>G16-0.85%</f>
        <v>1.6619999999999999E-2</v>
      </c>
      <c r="H20" s="71"/>
    </row>
    <row r="21" spans="1:11" s="7" customFormat="1" ht="17.25" customHeight="1" x14ac:dyDescent="0.2">
      <c r="A21" s="13" t="s">
        <v>34</v>
      </c>
      <c r="B21" s="13"/>
      <c r="C21" s="14"/>
      <c r="D21" s="14"/>
      <c r="E21" s="14"/>
      <c r="F21" s="14"/>
      <c r="G21" s="15">
        <f>G16-0.6%</f>
        <v>1.9119999999999998E-2</v>
      </c>
      <c r="H21" s="71"/>
    </row>
    <row r="22" spans="1:11" s="7" customFormat="1" ht="17.25" customHeight="1" x14ac:dyDescent="0.2">
      <c r="A22" s="16" t="s">
        <v>33</v>
      </c>
      <c r="B22" s="16"/>
      <c r="G22" s="8">
        <f>G16-0.8%</f>
        <v>1.712E-2</v>
      </c>
      <c r="H22" s="71"/>
    </row>
    <row r="23" spans="1:11" s="7" customFormat="1" ht="17.25" customHeight="1" x14ac:dyDescent="0.2">
      <c r="A23" s="13" t="s">
        <v>28</v>
      </c>
      <c r="B23" s="13"/>
      <c r="C23" s="14"/>
      <c r="D23" s="14"/>
      <c r="E23" s="14"/>
      <c r="F23" s="14"/>
      <c r="G23" s="15">
        <f>G16-0.55%</f>
        <v>1.9619999999999999E-2</v>
      </c>
      <c r="H23" s="71"/>
    </row>
    <row r="24" spans="1:11" s="7" customFormat="1" ht="17.25" customHeight="1" x14ac:dyDescent="0.2">
      <c r="A24" s="16" t="s">
        <v>29</v>
      </c>
      <c r="B24" s="16"/>
      <c r="G24" s="8">
        <f>G16-1.1%</f>
        <v>1.4119999999999999E-2</v>
      </c>
      <c r="H24" s="71"/>
    </row>
    <row r="25" spans="1:11" s="7" customFormat="1" ht="17.25" customHeight="1" x14ac:dyDescent="0.2">
      <c r="A25" s="13" t="s">
        <v>35</v>
      </c>
      <c r="B25" s="13"/>
      <c r="C25" s="14"/>
      <c r="D25" s="14"/>
      <c r="E25" s="14"/>
      <c r="F25" s="14"/>
      <c r="G25" s="15">
        <f>G16-0.45%</f>
        <v>2.0619999999999999E-2</v>
      </c>
      <c r="H25" s="71"/>
    </row>
    <row r="26" spans="1:11" s="7" customFormat="1" ht="17.25" customHeight="1" x14ac:dyDescent="0.2">
      <c r="A26" s="16" t="s">
        <v>31</v>
      </c>
      <c r="B26" s="16"/>
      <c r="G26" s="8">
        <f>G16-0.25%</f>
        <v>2.2620000000000001E-2</v>
      </c>
      <c r="H26" s="71"/>
    </row>
    <row r="27" spans="1:11" s="7" customFormat="1" ht="17.25" customHeight="1" x14ac:dyDescent="0.2">
      <c r="A27" s="13" t="s">
        <v>32</v>
      </c>
      <c r="B27" s="13"/>
      <c r="C27" s="14"/>
      <c r="D27" s="14"/>
      <c r="E27" s="14"/>
      <c r="F27" s="14"/>
      <c r="G27" s="15">
        <f>G16-0.4%</f>
        <v>2.112E-2</v>
      </c>
      <c r="H27" s="71"/>
    </row>
    <row r="28" spans="1:11" s="7" customFormat="1" ht="17.25" customHeight="1" x14ac:dyDescent="0.2">
      <c r="A28" s="9" t="s">
        <v>54</v>
      </c>
      <c r="B28" s="9"/>
      <c r="C28" s="9"/>
      <c r="D28" s="9"/>
      <c r="E28" s="9"/>
      <c r="F28" s="9"/>
      <c r="G28" s="64">
        <v>2.6150000000000002</v>
      </c>
      <c r="H28" s="71"/>
    </row>
    <row r="29" spans="1:11" s="7" customFormat="1" ht="17.25" customHeight="1" x14ac:dyDescent="0.2">
      <c r="A29" s="9" t="s">
        <v>42</v>
      </c>
      <c r="B29" s="9"/>
      <c r="C29" s="9"/>
      <c r="D29" s="9"/>
      <c r="E29" s="9"/>
      <c r="F29" s="9"/>
      <c r="G29" s="9">
        <v>10</v>
      </c>
      <c r="H29" s="71"/>
    </row>
    <row r="30" spans="1:11" s="7" customFormat="1" ht="17.25" customHeight="1" x14ac:dyDescent="0.2">
      <c r="A30" s="9" t="s">
        <v>3</v>
      </c>
      <c r="B30" s="9"/>
      <c r="C30" s="9"/>
      <c r="D30" s="9"/>
      <c r="E30" s="9"/>
      <c r="F30" s="9"/>
      <c r="G30" s="55">
        <v>3471</v>
      </c>
      <c r="H30" s="71"/>
    </row>
    <row r="31" spans="1:11" s="7" customFormat="1" ht="17.25" customHeight="1" x14ac:dyDescent="0.2">
      <c r="A31" s="9" t="s">
        <v>4</v>
      </c>
      <c r="B31" s="9"/>
      <c r="C31" s="9"/>
      <c r="D31" s="9"/>
      <c r="E31" s="9"/>
      <c r="F31" s="9"/>
      <c r="G31" s="54">
        <v>0.99322999999999995</v>
      </c>
      <c r="H31" s="71"/>
    </row>
    <row r="32" spans="1:11" s="7" customFormat="1" ht="17.25" customHeight="1" thickBot="1" x14ac:dyDescent="0.25">
      <c r="A32" s="31" t="s">
        <v>24</v>
      </c>
      <c r="B32" s="31"/>
      <c r="C32" s="31"/>
      <c r="D32" s="31"/>
      <c r="E32" s="31"/>
      <c r="F32" s="31"/>
      <c r="G32" s="47">
        <v>0.16328000000000001</v>
      </c>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49</v>
      </c>
      <c r="C36" s="21" t="s">
        <v>45</v>
      </c>
      <c r="D36" s="70"/>
      <c r="E36" s="20" t="s">
        <v>11</v>
      </c>
      <c r="F36" s="22"/>
      <c r="G36" s="22"/>
      <c r="H36" s="22"/>
      <c r="I36" s="48">
        <v>0.94559099999999996</v>
      </c>
      <c r="J36" s="70"/>
    </row>
    <row r="37" spans="1:17" s="4" customFormat="1" ht="17.25" customHeight="1" x14ac:dyDescent="0.2">
      <c r="A37" s="6" t="s">
        <v>67</v>
      </c>
      <c r="B37" s="72" t="s">
        <v>49</v>
      </c>
      <c r="C37" s="72" t="s">
        <v>45</v>
      </c>
      <c r="D37" s="70"/>
      <c r="E37" s="6" t="s">
        <v>12</v>
      </c>
      <c r="I37" s="67">
        <v>0</v>
      </c>
      <c r="J37" s="70"/>
      <c r="O37" s="6"/>
      <c r="P37" s="72"/>
      <c r="Q37" s="72"/>
    </row>
    <row r="38" spans="1:17" s="4" customFormat="1" ht="17.25" customHeight="1" x14ac:dyDescent="0.2">
      <c r="A38" s="20" t="s">
        <v>64</v>
      </c>
      <c r="B38" s="21" t="s">
        <v>81</v>
      </c>
      <c r="C38" s="21" t="s">
        <v>45</v>
      </c>
      <c r="D38" s="70"/>
      <c r="E38" s="20" t="s">
        <v>13</v>
      </c>
      <c r="F38" s="22"/>
      <c r="G38" s="22"/>
      <c r="H38" s="22"/>
      <c r="I38" s="48">
        <v>0</v>
      </c>
      <c r="J38" s="70"/>
      <c r="O38" s="6"/>
      <c r="P38" s="72"/>
      <c r="Q38" s="72"/>
    </row>
    <row r="39" spans="1:17" s="4" customFormat="1" ht="17.25" customHeight="1" thickBot="1" x14ac:dyDescent="0.25">
      <c r="A39" s="23" t="s">
        <v>52</v>
      </c>
      <c r="B39" s="24" t="s">
        <v>44</v>
      </c>
      <c r="C39" s="24" t="s">
        <v>51</v>
      </c>
      <c r="D39" s="70"/>
      <c r="E39" s="34" t="s">
        <v>14</v>
      </c>
      <c r="F39" s="26"/>
      <c r="G39" s="26"/>
      <c r="H39" s="26"/>
      <c r="I39" s="68">
        <v>5.4407999999999998E-2</v>
      </c>
      <c r="J39" s="70"/>
    </row>
    <row r="40" spans="1:17" s="4" customFormat="1" ht="17.25" customHeight="1" x14ac:dyDescent="0.2">
      <c r="A40" s="20" t="s">
        <v>47</v>
      </c>
      <c r="B40" s="21" t="s">
        <v>46</v>
      </c>
      <c r="C40" s="21" t="s">
        <v>45</v>
      </c>
      <c r="D40" s="70"/>
      <c r="J40" s="70"/>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0.16855999999999999</v>
      </c>
      <c r="E44" s="70"/>
    </row>
    <row r="45" spans="1:17" s="4" customFormat="1" ht="17.25" customHeight="1" x14ac:dyDescent="0.2">
      <c r="A45" s="7" t="s">
        <v>18</v>
      </c>
      <c r="D45" s="67">
        <v>6.8040000000000003E-2</v>
      </c>
      <c r="E45" s="70"/>
    </row>
    <row r="46" spans="1:17" s="4" customFormat="1" ht="17.25" customHeight="1" x14ac:dyDescent="0.2">
      <c r="A46" s="14" t="s">
        <v>82</v>
      </c>
      <c r="B46" s="22"/>
      <c r="C46" s="22"/>
      <c r="D46" s="48">
        <v>0.35289999999999999</v>
      </c>
      <c r="E46" s="70"/>
    </row>
    <row r="47" spans="1:17" s="4" customFormat="1" ht="17.25" customHeight="1" x14ac:dyDescent="0.2">
      <c r="A47" s="7" t="s">
        <v>19</v>
      </c>
      <c r="D47" s="67">
        <v>0.23468</v>
      </c>
      <c r="E47" s="70"/>
    </row>
    <row r="48" spans="1:17" s="4" customFormat="1" ht="17.25" customHeight="1" x14ac:dyDescent="0.2">
      <c r="A48" s="14" t="s">
        <v>20</v>
      </c>
      <c r="B48" s="22"/>
      <c r="C48" s="22"/>
      <c r="D48" s="48">
        <v>0.11094</v>
      </c>
      <c r="E48" s="70"/>
    </row>
    <row r="49" spans="1:9" s="4" customFormat="1" ht="17.25" customHeight="1" x14ac:dyDescent="0.2">
      <c r="A49" s="7" t="s">
        <v>12</v>
      </c>
      <c r="D49" s="67">
        <v>0</v>
      </c>
      <c r="E49" s="70"/>
    </row>
    <row r="50" spans="1:9" s="4" customFormat="1" ht="17.25" customHeight="1" x14ac:dyDescent="0.2">
      <c r="A50" s="14" t="s">
        <v>21</v>
      </c>
      <c r="B50" s="22"/>
      <c r="C50" s="22"/>
      <c r="D50" s="48">
        <v>0</v>
      </c>
      <c r="E50" s="70"/>
    </row>
    <row r="51" spans="1:9" s="4" customFormat="1" ht="17.25" customHeight="1" thickBot="1" x14ac:dyDescent="0.25">
      <c r="A51" s="39" t="s">
        <v>14</v>
      </c>
      <c r="B51" s="26"/>
      <c r="C51" s="26"/>
      <c r="D51" s="68">
        <v>6.4869999999999997E-2</v>
      </c>
      <c r="E51" s="70"/>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43465</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nbVVXW0hzEtIslPWPbqGr7t+E9jfLbUDs99eUBsJi92RjWzCp2m0o8sJ8CSjTNTFjpFJWryJv9/anY6NI546Ow==" saltValue="UaUhYBvseknteOuZM+joBw=="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2"/>
  <dimension ref="A1:Q62"/>
  <sheetViews>
    <sheetView showGridLines="0" zoomScaleNormal="100" workbookViewId="0">
      <selection activeCell="M23" sqref="M23"/>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43496</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26422899040.68</v>
      </c>
      <c r="E13" s="70"/>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2.419E-2</v>
      </c>
      <c r="H16" s="71"/>
    </row>
    <row r="17" spans="1:11" s="7" customFormat="1" ht="17.25" customHeight="1" x14ac:dyDescent="0.2">
      <c r="A17" s="13" t="s">
        <v>22</v>
      </c>
      <c r="B17" s="13"/>
      <c r="C17" s="14"/>
      <c r="D17" s="14"/>
      <c r="E17" s="14"/>
      <c r="F17" s="14"/>
      <c r="G17" s="15">
        <f>G16-0.3%</f>
        <v>2.1190000000000001E-2</v>
      </c>
      <c r="H17" s="71"/>
    </row>
    <row r="18" spans="1:11" s="7" customFormat="1" ht="17.25" customHeight="1" x14ac:dyDescent="0.2">
      <c r="A18" s="16" t="s">
        <v>25</v>
      </c>
      <c r="B18" s="16"/>
      <c r="G18" s="8">
        <f>G16-0.2%</f>
        <v>2.2190000000000001E-2</v>
      </c>
      <c r="H18" s="71"/>
      <c r="K18" s="71"/>
    </row>
    <row r="19" spans="1:11" s="7" customFormat="1" ht="17.25" customHeight="1" x14ac:dyDescent="0.2">
      <c r="A19" s="13" t="s">
        <v>26</v>
      </c>
      <c r="B19" s="13"/>
      <c r="C19" s="14"/>
      <c r="D19" s="14"/>
      <c r="E19" s="14"/>
      <c r="F19" s="14"/>
      <c r="G19" s="15">
        <f>G16-0.5%</f>
        <v>1.9189999999999999E-2</v>
      </c>
      <c r="H19" s="71"/>
    </row>
    <row r="20" spans="1:11" s="7" customFormat="1" ht="17.25" customHeight="1" x14ac:dyDescent="0.2">
      <c r="A20" s="16" t="s">
        <v>27</v>
      </c>
      <c r="B20" s="16"/>
      <c r="G20" s="8">
        <f>G16-0.85%</f>
        <v>1.5689999999999999E-2</v>
      </c>
      <c r="H20" s="71"/>
    </row>
    <row r="21" spans="1:11" s="7" customFormat="1" ht="17.25" customHeight="1" x14ac:dyDescent="0.2">
      <c r="A21" s="13" t="s">
        <v>34</v>
      </c>
      <c r="B21" s="13"/>
      <c r="C21" s="14"/>
      <c r="D21" s="14"/>
      <c r="E21" s="14"/>
      <c r="F21" s="14"/>
      <c r="G21" s="15">
        <f>G16-0.6%</f>
        <v>1.8189999999999998E-2</v>
      </c>
      <c r="H21" s="71"/>
    </row>
    <row r="22" spans="1:11" s="7" customFormat="1" ht="17.25" customHeight="1" x14ac:dyDescent="0.2">
      <c r="A22" s="16" t="s">
        <v>33</v>
      </c>
      <c r="B22" s="16"/>
      <c r="G22" s="8">
        <f>G16-0.8%</f>
        <v>1.619E-2</v>
      </c>
      <c r="H22" s="71"/>
    </row>
    <row r="23" spans="1:11" s="7" customFormat="1" ht="17.25" customHeight="1" x14ac:dyDescent="0.2">
      <c r="A23" s="13" t="s">
        <v>28</v>
      </c>
      <c r="B23" s="13"/>
      <c r="C23" s="14"/>
      <c r="D23" s="14"/>
      <c r="E23" s="14"/>
      <c r="F23" s="14"/>
      <c r="G23" s="15">
        <f>G16-0.55%</f>
        <v>1.8689999999999998E-2</v>
      </c>
      <c r="H23" s="71"/>
    </row>
    <row r="24" spans="1:11" s="7" customFormat="1" ht="17.25" customHeight="1" x14ac:dyDescent="0.2">
      <c r="A24" s="16" t="s">
        <v>29</v>
      </c>
      <c r="B24" s="16"/>
      <c r="G24" s="8">
        <f>G16-1.1%</f>
        <v>1.3189999999999999E-2</v>
      </c>
      <c r="H24" s="71"/>
    </row>
    <row r="25" spans="1:11" s="7" customFormat="1" ht="17.25" customHeight="1" x14ac:dyDescent="0.2">
      <c r="A25" s="13" t="s">
        <v>35</v>
      </c>
      <c r="B25" s="13"/>
      <c r="C25" s="14"/>
      <c r="D25" s="14"/>
      <c r="E25" s="14"/>
      <c r="F25" s="14"/>
      <c r="G25" s="15">
        <f>G16-0.45%</f>
        <v>1.9689999999999999E-2</v>
      </c>
      <c r="H25" s="71"/>
    </row>
    <row r="26" spans="1:11" s="7" customFormat="1" ht="17.25" customHeight="1" x14ac:dyDescent="0.2">
      <c r="A26" s="16" t="s">
        <v>31</v>
      </c>
      <c r="B26" s="16"/>
      <c r="G26" s="8">
        <f>G16-0.25%</f>
        <v>2.1690000000000001E-2</v>
      </c>
      <c r="H26" s="71"/>
    </row>
    <row r="27" spans="1:11" s="7" customFormat="1" ht="17.25" customHeight="1" x14ac:dyDescent="0.2">
      <c r="A27" s="13" t="s">
        <v>32</v>
      </c>
      <c r="B27" s="13"/>
      <c r="C27" s="14"/>
      <c r="D27" s="14"/>
      <c r="E27" s="14"/>
      <c r="F27" s="14"/>
      <c r="G27" s="15">
        <f>G16-0.4%</f>
        <v>2.019E-2</v>
      </c>
      <c r="H27" s="71"/>
    </row>
    <row r="28" spans="1:11" s="7" customFormat="1" ht="17.25" customHeight="1" x14ac:dyDescent="0.2">
      <c r="A28" s="9" t="s">
        <v>54</v>
      </c>
      <c r="B28" s="9"/>
      <c r="C28" s="9"/>
      <c r="D28" s="9"/>
      <c r="E28" s="9"/>
      <c r="F28" s="9"/>
      <c r="G28" s="64">
        <v>2.625</v>
      </c>
      <c r="H28" s="71"/>
    </row>
    <row r="29" spans="1:11" s="7" customFormat="1" ht="17.25" customHeight="1" x14ac:dyDescent="0.2">
      <c r="A29" s="9" t="s">
        <v>42</v>
      </c>
      <c r="B29" s="9"/>
      <c r="C29" s="9"/>
      <c r="D29" s="9"/>
      <c r="E29" s="9"/>
      <c r="F29" s="9"/>
      <c r="G29" s="9">
        <v>10</v>
      </c>
      <c r="H29" s="71"/>
    </row>
    <row r="30" spans="1:11" s="7" customFormat="1" ht="17.25" customHeight="1" x14ac:dyDescent="0.2">
      <c r="A30" s="9" t="s">
        <v>3</v>
      </c>
      <c r="B30" s="9"/>
      <c r="C30" s="9"/>
      <c r="D30" s="9"/>
      <c r="E30" s="9"/>
      <c r="F30" s="9"/>
      <c r="G30" s="55">
        <v>3504</v>
      </c>
      <c r="H30" s="71"/>
    </row>
    <row r="31" spans="1:11" s="7" customFormat="1" ht="17.25" customHeight="1" x14ac:dyDescent="0.2">
      <c r="A31" s="9" t="s">
        <v>4</v>
      </c>
      <c r="B31" s="9"/>
      <c r="C31" s="9"/>
      <c r="D31" s="9"/>
      <c r="E31" s="9"/>
      <c r="F31" s="9"/>
      <c r="G31" s="54">
        <v>0.99339999999999995</v>
      </c>
      <c r="H31" s="71"/>
    </row>
    <row r="32" spans="1:11" s="7" customFormat="1" ht="17.25" customHeight="1" thickBot="1" x14ac:dyDescent="0.25">
      <c r="A32" s="31" t="s">
        <v>24</v>
      </c>
      <c r="B32" s="31"/>
      <c r="C32" s="31"/>
      <c r="D32" s="31"/>
      <c r="E32" s="31"/>
      <c r="F32" s="31"/>
      <c r="G32" s="47">
        <v>0.16328000000000001</v>
      </c>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49</v>
      </c>
      <c r="C36" s="21" t="s">
        <v>45</v>
      </c>
      <c r="D36" s="70"/>
      <c r="E36" s="20" t="s">
        <v>11</v>
      </c>
      <c r="F36" s="22"/>
      <c r="G36" s="22"/>
      <c r="H36" s="22"/>
      <c r="I36" s="48">
        <v>0.93933999999999995</v>
      </c>
      <c r="J36" s="70"/>
    </row>
    <row r="37" spans="1:17" s="4" customFormat="1" ht="17.25" customHeight="1" x14ac:dyDescent="0.2">
      <c r="A37" s="6" t="s">
        <v>67</v>
      </c>
      <c r="B37" s="72" t="s">
        <v>49</v>
      </c>
      <c r="C37" s="72" t="s">
        <v>45</v>
      </c>
      <c r="D37" s="70"/>
      <c r="E37" s="6" t="s">
        <v>12</v>
      </c>
      <c r="I37" s="67">
        <v>0</v>
      </c>
      <c r="J37" s="70"/>
      <c r="O37" s="6"/>
      <c r="P37" s="72"/>
      <c r="Q37" s="72"/>
    </row>
    <row r="38" spans="1:17" s="4" customFormat="1" ht="17.25" customHeight="1" x14ac:dyDescent="0.2">
      <c r="A38" s="20" t="s">
        <v>64</v>
      </c>
      <c r="B38" s="21" t="s">
        <v>81</v>
      </c>
      <c r="C38" s="21" t="s">
        <v>45</v>
      </c>
      <c r="D38" s="70"/>
      <c r="E38" s="20" t="s">
        <v>13</v>
      </c>
      <c r="F38" s="22"/>
      <c r="G38" s="22"/>
      <c r="H38" s="22"/>
      <c r="I38" s="48">
        <v>0</v>
      </c>
      <c r="J38" s="70"/>
      <c r="O38" s="6"/>
      <c r="P38" s="72"/>
      <c r="Q38" s="72"/>
    </row>
    <row r="39" spans="1:17" s="4" customFormat="1" ht="17.25" customHeight="1" thickBot="1" x14ac:dyDescent="0.25">
      <c r="A39" s="23" t="s">
        <v>52</v>
      </c>
      <c r="B39" s="24" t="s">
        <v>44</v>
      </c>
      <c r="C39" s="24" t="s">
        <v>51</v>
      </c>
      <c r="D39" s="70"/>
      <c r="E39" s="34" t="s">
        <v>14</v>
      </c>
      <c r="F39" s="26"/>
      <c r="G39" s="26"/>
      <c r="H39" s="26"/>
      <c r="I39" s="68">
        <v>6.0659999999999999E-2</v>
      </c>
      <c r="J39" s="70"/>
    </row>
    <row r="40" spans="1:17" s="4" customFormat="1" ht="17.25" customHeight="1" x14ac:dyDescent="0.2">
      <c r="A40" s="20" t="s">
        <v>47</v>
      </c>
      <c r="B40" s="21" t="s">
        <v>46</v>
      </c>
      <c r="C40" s="21" t="s">
        <v>45</v>
      </c>
      <c r="D40" s="70"/>
      <c r="J40" s="70"/>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0.17004</v>
      </c>
      <c r="E44" s="70"/>
    </row>
    <row r="45" spans="1:17" s="4" customFormat="1" ht="17.25" customHeight="1" x14ac:dyDescent="0.2">
      <c r="A45" s="7" t="s">
        <v>18</v>
      </c>
      <c r="D45" s="67">
        <v>6.8729999999999999E-2</v>
      </c>
      <c r="E45" s="70"/>
    </row>
    <row r="46" spans="1:17" s="4" customFormat="1" ht="17.25" customHeight="1" x14ac:dyDescent="0.2">
      <c r="A46" s="14" t="s">
        <v>82</v>
      </c>
      <c r="B46" s="22"/>
      <c r="C46" s="22"/>
      <c r="D46" s="48">
        <v>0.34949999999999998</v>
      </c>
      <c r="E46" s="70"/>
    </row>
    <row r="47" spans="1:17" s="4" customFormat="1" ht="17.25" customHeight="1" x14ac:dyDescent="0.2">
      <c r="A47" s="7" t="s">
        <v>19</v>
      </c>
      <c r="D47" s="67">
        <v>0.23524</v>
      </c>
      <c r="E47" s="70"/>
    </row>
    <row r="48" spans="1:17" s="4" customFormat="1" ht="17.25" customHeight="1" x14ac:dyDescent="0.2">
      <c r="A48" s="14" t="s">
        <v>20</v>
      </c>
      <c r="B48" s="22"/>
      <c r="C48" s="22"/>
      <c r="D48" s="48">
        <v>0.11151999999999999</v>
      </c>
      <c r="E48" s="70"/>
    </row>
    <row r="49" spans="1:9" s="4" customFormat="1" ht="17.25" customHeight="1" x14ac:dyDescent="0.2">
      <c r="A49" s="7" t="s">
        <v>12</v>
      </c>
      <c r="D49" s="67">
        <v>0</v>
      </c>
      <c r="E49" s="70"/>
    </row>
    <row r="50" spans="1:9" s="4" customFormat="1" ht="17.25" customHeight="1" x14ac:dyDescent="0.2">
      <c r="A50" s="14" t="s">
        <v>21</v>
      </c>
      <c r="B50" s="22"/>
      <c r="C50" s="22"/>
      <c r="D50" s="48">
        <v>0</v>
      </c>
      <c r="E50" s="70"/>
    </row>
    <row r="51" spans="1:9" s="4" customFormat="1" ht="17.25" customHeight="1" thickBot="1" x14ac:dyDescent="0.25">
      <c r="A51" s="39" t="s">
        <v>14</v>
      </c>
      <c r="B51" s="26"/>
      <c r="C51" s="26"/>
      <c r="D51" s="68">
        <v>6.497E-2</v>
      </c>
      <c r="E51" s="70"/>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43465</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3"/>
  <dimension ref="A1:Q62"/>
  <sheetViews>
    <sheetView showGridLines="0" topLeftCell="A7" zoomScaleNormal="100" workbookViewId="0">
      <selection activeCell="G16" sqref="G16"/>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43465</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26765999951.279999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2.4E-2</v>
      </c>
    </row>
    <row r="17" spans="1:7" s="7" customFormat="1" ht="17.25" customHeight="1" x14ac:dyDescent="0.2">
      <c r="A17" s="13" t="s">
        <v>22</v>
      </c>
      <c r="B17" s="13"/>
      <c r="C17" s="14"/>
      <c r="D17" s="14"/>
      <c r="E17" s="14"/>
      <c r="F17" s="14"/>
      <c r="G17" s="15">
        <f>G16-0.3%</f>
        <v>2.1000000000000001E-2</v>
      </c>
    </row>
    <row r="18" spans="1:7" s="7" customFormat="1" ht="17.25" customHeight="1" x14ac:dyDescent="0.2">
      <c r="A18" s="16" t="s">
        <v>25</v>
      </c>
      <c r="B18" s="16"/>
      <c r="G18" s="8">
        <f>G16-0.2%</f>
        <v>2.1999999999999999E-2</v>
      </c>
    </row>
    <row r="19" spans="1:7" s="7" customFormat="1" ht="17.25" customHeight="1" x14ac:dyDescent="0.2">
      <c r="A19" s="13" t="s">
        <v>26</v>
      </c>
      <c r="B19" s="13"/>
      <c r="C19" s="14"/>
      <c r="D19" s="14"/>
      <c r="E19" s="14"/>
      <c r="F19" s="14"/>
      <c r="G19" s="15">
        <f>G16-0.5%</f>
        <v>1.9E-2</v>
      </c>
    </row>
    <row r="20" spans="1:7" s="7" customFormat="1" ht="17.25" customHeight="1" x14ac:dyDescent="0.2">
      <c r="A20" s="16" t="s">
        <v>27</v>
      </c>
      <c r="B20" s="16"/>
      <c r="G20" s="8">
        <f>G16-0.85%</f>
        <v>1.55E-2</v>
      </c>
    </row>
    <row r="21" spans="1:7" s="7" customFormat="1" ht="17.25" customHeight="1" x14ac:dyDescent="0.2">
      <c r="A21" s="13" t="s">
        <v>34</v>
      </c>
      <c r="B21" s="13"/>
      <c r="C21" s="14"/>
      <c r="D21" s="14"/>
      <c r="E21" s="14"/>
      <c r="F21" s="14"/>
      <c r="G21" s="15">
        <f>G16-0.6%</f>
        <v>1.8000000000000002E-2</v>
      </c>
    </row>
    <row r="22" spans="1:7" s="7" customFormat="1" ht="17.25" customHeight="1" x14ac:dyDescent="0.2">
      <c r="A22" s="16" t="s">
        <v>33</v>
      </c>
      <c r="B22" s="16"/>
      <c r="G22" s="8">
        <f>G16-0.8%</f>
        <v>1.6E-2</v>
      </c>
    </row>
    <row r="23" spans="1:7" s="7" customFormat="1" ht="17.25" customHeight="1" x14ac:dyDescent="0.2">
      <c r="A23" s="13" t="s">
        <v>28</v>
      </c>
      <c r="B23" s="13"/>
      <c r="C23" s="14"/>
      <c r="D23" s="14"/>
      <c r="E23" s="14"/>
      <c r="F23" s="14"/>
      <c r="G23" s="15">
        <f>G16-0.55%</f>
        <v>1.8499999999999999E-2</v>
      </c>
    </row>
    <row r="24" spans="1:7" s="7" customFormat="1" ht="17.25" customHeight="1" x14ac:dyDescent="0.2">
      <c r="A24" s="16" t="s">
        <v>29</v>
      </c>
      <c r="B24" s="16"/>
      <c r="G24" s="8">
        <f>G16-1.1%</f>
        <v>1.2999999999999999E-2</v>
      </c>
    </row>
    <row r="25" spans="1:7" s="7" customFormat="1" ht="17.25" customHeight="1" x14ac:dyDescent="0.2">
      <c r="A25" s="13" t="s">
        <v>35</v>
      </c>
      <c r="B25" s="13"/>
      <c r="C25" s="14"/>
      <c r="D25" s="14"/>
      <c r="E25" s="14"/>
      <c r="F25" s="14"/>
      <c r="G25" s="15">
        <f>G16-0.45%</f>
        <v>1.95E-2</v>
      </c>
    </row>
    <row r="26" spans="1:7" s="7" customFormat="1" ht="17.25" customHeight="1" x14ac:dyDescent="0.2">
      <c r="A26" s="16" t="s">
        <v>31</v>
      </c>
      <c r="B26" s="16"/>
      <c r="G26" s="8">
        <f>G16-0.25%</f>
        <v>2.1500000000000002E-2</v>
      </c>
    </row>
    <row r="27" spans="1:7" s="7" customFormat="1" ht="17.25" customHeight="1" x14ac:dyDescent="0.2">
      <c r="A27" s="13" t="s">
        <v>32</v>
      </c>
      <c r="B27" s="13"/>
      <c r="C27" s="14"/>
      <c r="D27" s="14"/>
      <c r="E27" s="14"/>
      <c r="F27" s="14"/>
      <c r="G27" s="15">
        <f>G16-0.4%</f>
        <v>0.02</v>
      </c>
    </row>
    <row r="28" spans="1:7" s="7" customFormat="1" ht="17.25" customHeight="1" x14ac:dyDescent="0.2">
      <c r="A28" s="9" t="s">
        <v>54</v>
      </c>
      <c r="B28" s="9"/>
      <c r="C28" s="9"/>
      <c r="D28" s="9"/>
      <c r="E28" s="9"/>
      <c r="F28" s="9"/>
      <c r="G28" s="64">
        <v>2.5299999999999998</v>
      </c>
    </row>
    <row r="29" spans="1:7" s="7" customFormat="1" ht="17.25" customHeight="1" x14ac:dyDescent="0.2">
      <c r="A29" s="9" t="s">
        <v>42</v>
      </c>
      <c r="B29" s="9"/>
      <c r="C29" s="9"/>
      <c r="D29" s="9"/>
      <c r="E29" s="9"/>
      <c r="F29" s="9"/>
      <c r="G29" s="9">
        <v>10</v>
      </c>
    </row>
    <row r="30" spans="1:7" s="7" customFormat="1" ht="17.25" customHeight="1" x14ac:dyDescent="0.2">
      <c r="A30" s="9" t="s">
        <v>3</v>
      </c>
      <c r="B30" s="9"/>
      <c r="C30" s="9"/>
      <c r="D30" s="9"/>
      <c r="E30" s="9"/>
      <c r="F30" s="9"/>
      <c r="G30" s="55">
        <v>3516</v>
      </c>
    </row>
    <row r="31" spans="1:7" s="7" customFormat="1" ht="17.25" customHeight="1" x14ac:dyDescent="0.2">
      <c r="A31" s="9" t="s">
        <v>4</v>
      </c>
      <c r="B31" s="9"/>
      <c r="C31" s="9"/>
      <c r="D31" s="9"/>
      <c r="E31" s="9"/>
      <c r="F31" s="9"/>
      <c r="G31" s="54">
        <v>0.98909999999999998</v>
      </c>
    </row>
    <row r="32" spans="1:7" s="7" customFormat="1" ht="17.25" customHeight="1" thickBot="1" x14ac:dyDescent="0.25">
      <c r="A32" s="31" t="s">
        <v>24</v>
      </c>
      <c r="B32" s="31"/>
      <c r="C32" s="31"/>
      <c r="D32" s="31"/>
      <c r="E32" s="31"/>
      <c r="F32" s="31"/>
      <c r="G32" s="47">
        <v>0.16328000000000001</v>
      </c>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49</v>
      </c>
      <c r="C36" s="21" t="s">
        <v>45</v>
      </c>
      <c r="E36" s="20" t="s">
        <v>11</v>
      </c>
      <c r="F36" s="22"/>
      <c r="G36" s="22"/>
      <c r="H36" s="22"/>
      <c r="I36" s="48">
        <v>0.91041000000000005</v>
      </c>
    </row>
    <row r="37" spans="1:17" s="4" customFormat="1" ht="17.25" customHeight="1" x14ac:dyDescent="0.2">
      <c r="A37" s="6" t="s">
        <v>67</v>
      </c>
      <c r="B37" s="72" t="s">
        <v>49</v>
      </c>
      <c r="C37" s="72" t="s">
        <v>45</v>
      </c>
      <c r="E37" s="6" t="s">
        <v>12</v>
      </c>
      <c r="I37" s="67">
        <v>0</v>
      </c>
      <c r="O37" s="6"/>
      <c r="P37" s="72"/>
      <c r="Q37" s="72"/>
    </row>
    <row r="38" spans="1:17" s="4" customFormat="1" ht="17.25" customHeight="1" x14ac:dyDescent="0.2">
      <c r="A38" s="20" t="s">
        <v>64</v>
      </c>
      <c r="B38" s="21" t="s">
        <v>81</v>
      </c>
      <c r="C38" s="21" t="s">
        <v>45</v>
      </c>
      <c r="E38" s="20" t="s">
        <v>13</v>
      </c>
      <c r="F38" s="22"/>
      <c r="G38" s="22"/>
      <c r="H38" s="22"/>
      <c r="I38" s="48">
        <v>0</v>
      </c>
      <c r="O38" s="6"/>
      <c r="P38" s="72"/>
      <c r="Q38" s="72"/>
    </row>
    <row r="39" spans="1:17" s="4" customFormat="1" ht="17.25" customHeight="1" thickBot="1" x14ac:dyDescent="0.25">
      <c r="A39" s="23" t="s">
        <v>52</v>
      </c>
      <c r="B39" s="24" t="s">
        <v>44</v>
      </c>
      <c r="C39" s="24" t="s">
        <v>51</v>
      </c>
      <c r="E39" s="34" t="s">
        <v>14</v>
      </c>
      <c r="F39" s="26"/>
      <c r="G39" s="26"/>
      <c r="H39" s="26"/>
      <c r="I39" s="68">
        <v>8.9590000000000003E-2</v>
      </c>
    </row>
    <row r="40" spans="1:17" s="4" customFormat="1" ht="17.25" customHeight="1" x14ac:dyDescent="0.2">
      <c r="A40" s="20" t="s">
        <v>47</v>
      </c>
      <c r="B40" s="21" t="s">
        <v>46</v>
      </c>
      <c r="C40" s="21" t="s">
        <v>45</v>
      </c>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0.16403000000000001</v>
      </c>
    </row>
    <row r="45" spans="1:17" s="4" customFormat="1" ht="17.25" customHeight="1" x14ac:dyDescent="0.2">
      <c r="A45" s="7" t="s">
        <v>18</v>
      </c>
      <c r="D45" s="67">
        <v>6.9360000000000005E-2</v>
      </c>
    </row>
    <row r="46" spans="1:17" s="4" customFormat="1" ht="17.25" customHeight="1" x14ac:dyDescent="0.2">
      <c r="A46" s="14" t="s">
        <v>82</v>
      </c>
      <c r="B46" s="22"/>
      <c r="C46" s="22"/>
      <c r="D46" s="48">
        <v>0.33137</v>
      </c>
    </row>
    <row r="47" spans="1:17" s="4" customFormat="1" ht="17.25" customHeight="1" x14ac:dyDescent="0.2">
      <c r="A47" s="7" t="s">
        <v>19</v>
      </c>
      <c r="D47" s="67">
        <v>0.22933000000000001</v>
      </c>
    </row>
    <row r="48" spans="1:17" s="4" customFormat="1" ht="17.25" customHeight="1" x14ac:dyDescent="0.2">
      <c r="A48" s="14" t="s">
        <v>20</v>
      </c>
      <c r="B48" s="22"/>
      <c r="C48" s="22"/>
      <c r="D48" s="48">
        <v>0.11318</v>
      </c>
    </row>
    <row r="49" spans="1:9" s="4" customFormat="1" ht="17.25" customHeight="1" x14ac:dyDescent="0.2">
      <c r="A49" s="7" t="s">
        <v>12</v>
      </c>
      <c r="D49" s="67">
        <v>0</v>
      </c>
    </row>
    <row r="50" spans="1:9" s="4" customFormat="1" ht="17.25" customHeight="1" x14ac:dyDescent="0.2">
      <c r="A50" s="14" t="s">
        <v>21</v>
      </c>
      <c r="B50" s="22"/>
      <c r="C50" s="22"/>
      <c r="D50" s="48">
        <v>0</v>
      </c>
    </row>
    <row r="51" spans="1:9" s="4" customFormat="1" ht="17.25" customHeight="1" thickBot="1" x14ac:dyDescent="0.25">
      <c r="A51" s="39" t="s">
        <v>14</v>
      </c>
      <c r="B51" s="26"/>
      <c r="C51" s="26"/>
      <c r="D51" s="68">
        <v>9.2730000000000007E-2</v>
      </c>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43465</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JD/ltbj4qGClQrlI/tyLjqrq7r4xwhKzp2FVXzN7pIh0VGyHwQvyMORzjHiCaElXXIBkxCe6ebcQmQwG+C2gjA==" saltValue="cpsD92haIvjTWg1ZWMl4UA=="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4"/>
  <dimension ref="A1:Q62"/>
  <sheetViews>
    <sheetView showGridLines="0" zoomScaleNormal="100" workbookViewId="0">
      <selection activeCell="H27" sqref="H27:H32"/>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43434</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26813457454.169998</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2.3800000000000002E-2</v>
      </c>
    </row>
    <row r="17" spans="1:7" s="7" customFormat="1" ht="17.25" customHeight="1" x14ac:dyDescent="0.2">
      <c r="A17" s="13" t="s">
        <v>22</v>
      </c>
      <c r="B17" s="13"/>
      <c r="C17" s="14"/>
      <c r="D17" s="14"/>
      <c r="E17" s="14"/>
      <c r="F17" s="14"/>
      <c r="G17" s="15">
        <f>G16-0.3%</f>
        <v>2.0800000000000003E-2</v>
      </c>
    </row>
    <row r="18" spans="1:7" s="7" customFormat="1" ht="17.25" customHeight="1" x14ac:dyDescent="0.2">
      <c r="A18" s="16" t="s">
        <v>25</v>
      </c>
      <c r="B18" s="16"/>
      <c r="G18" s="8">
        <f>G16-0.2%</f>
        <v>2.18E-2</v>
      </c>
    </row>
    <row r="19" spans="1:7" s="7" customFormat="1" ht="17.25" customHeight="1" x14ac:dyDescent="0.2">
      <c r="A19" s="13" t="s">
        <v>26</v>
      </c>
      <c r="B19" s="13"/>
      <c r="C19" s="14"/>
      <c r="D19" s="14"/>
      <c r="E19" s="14"/>
      <c r="F19" s="14"/>
      <c r="G19" s="15">
        <f>G16-0.5%</f>
        <v>1.8800000000000001E-2</v>
      </c>
    </row>
    <row r="20" spans="1:7" s="7" customFormat="1" ht="17.25" customHeight="1" x14ac:dyDescent="0.2">
      <c r="A20" s="16" t="s">
        <v>27</v>
      </c>
      <c r="B20" s="16"/>
      <c r="G20" s="8">
        <f>G16-0.85%</f>
        <v>1.5300000000000001E-2</v>
      </c>
    </row>
    <row r="21" spans="1:7" s="7" customFormat="1" ht="17.25" customHeight="1" x14ac:dyDescent="0.2">
      <c r="A21" s="13" t="s">
        <v>34</v>
      </c>
      <c r="B21" s="13"/>
      <c r="C21" s="14"/>
      <c r="D21" s="14"/>
      <c r="E21" s="14"/>
      <c r="F21" s="14"/>
      <c r="G21" s="15">
        <f>G16-0.6%</f>
        <v>1.7800000000000003E-2</v>
      </c>
    </row>
    <row r="22" spans="1:7" s="7" customFormat="1" ht="17.25" customHeight="1" x14ac:dyDescent="0.2">
      <c r="A22" s="16" t="s">
        <v>33</v>
      </c>
      <c r="B22" s="16"/>
      <c r="G22" s="8">
        <f>G16-0.8%</f>
        <v>1.5800000000000002E-2</v>
      </c>
    </row>
    <row r="23" spans="1:7" s="7" customFormat="1" ht="17.25" customHeight="1" x14ac:dyDescent="0.2">
      <c r="A23" s="13" t="s">
        <v>28</v>
      </c>
      <c r="B23" s="13"/>
      <c r="C23" s="14"/>
      <c r="D23" s="14"/>
      <c r="E23" s="14"/>
      <c r="F23" s="14"/>
      <c r="G23" s="15">
        <f>G16-0.55%</f>
        <v>1.83E-2</v>
      </c>
    </row>
    <row r="24" spans="1:7" s="7" customFormat="1" ht="17.25" customHeight="1" x14ac:dyDescent="0.2">
      <c r="A24" s="16" t="s">
        <v>29</v>
      </c>
      <c r="B24" s="16"/>
      <c r="G24" s="8">
        <f>G16-1.1%</f>
        <v>1.2800000000000001E-2</v>
      </c>
    </row>
    <row r="25" spans="1:7" s="7" customFormat="1" ht="17.25" customHeight="1" x14ac:dyDescent="0.2">
      <c r="A25" s="13" t="s">
        <v>35</v>
      </c>
      <c r="B25" s="13"/>
      <c r="C25" s="14"/>
      <c r="D25" s="14"/>
      <c r="E25" s="14"/>
      <c r="F25" s="14"/>
      <c r="G25" s="15">
        <f>G16-0.45%</f>
        <v>1.9300000000000001E-2</v>
      </c>
    </row>
    <row r="26" spans="1:7" s="7" customFormat="1" ht="17.25" customHeight="1" x14ac:dyDescent="0.2">
      <c r="A26" s="16" t="s">
        <v>31</v>
      </c>
      <c r="B26" s="16"/>
      <c r="G26" s="8">
        <f>G16-0.25%</f>
        <v>2.1300000000000003E-2</v>
      </c>
    </row>
    <row r="27" spans="1:7" s="7" customFormat="1" ht="17.25" customHeight="1" x14ac:dyDescent="0.2">
      <c r="A27" s="13" t="s">
        <v>32</v>
      </c>
      <c r="B27" s="13"/>
      <c r="C27" s="14"/>
      <c r="D27" s="14"/>
      <c r="E27" s="14"/>
      <c r="F27" s="14"/>
      <c r="G27" s="15">
        <f>G16-0.4%</f>
        <v>1.9800000000000002E-2</v>
      </c>
    </row>
    <row r="28" spans="1:7" s="7" customFormat="1" ht="17.25" customHeight="1" x14ac:dyDescent="0.2">
      <c r="A28" s="9" t="s">
        <v>54</v>
      </c>
      <c r="B28" s="9"/>
      <c r="C28" s="9"/>
      <c r="D28" s="9"/>
      <c r="E28" s="9"/>
      <c r="F28" s="9"/>
      <c r="G28" s="64">
        <v>2.48</v>
      </c>
    </row>
    <row r="29" spans="1:7" s="7" customFormat="1" ht="17.25" customHeight="1" x14ac:dyDescent="0.2">
      <c r="A29" s="9" t="s">
        <v>42</v>
      </c>
      <c r="B29" s="9"/>
      <c r="C29" s="9"/>
      <c r="D29" s="9"/>
      <c r="E29" s="9"/>
      <c r="F29" s="9"/>
      <c r="G29" s="9">
        <v>10</v>
      </c>
    </row>
    <row r="30" spans="1:7" s="7" customFormat="1" ht="17.25" customHeight="1" x14ac:dyDescent="0.2">
      <c r="A30" s="9" t="s">
        <v>3</v>
      </c>
      <c r="B30" s="9"/>
      <c r="C30" s="9"/>
      <c r="D30" s="9"/>
      <c r="E30" s="9"/>
      <c r="F30" s="9"/>
      <c r="G30" s="55">
        <v>3570</v>
      </c>
    </row>
    <row r="31" spans="1:7" s="7" customFormat="1" ht="17.25" customHeight="1" x14ac:dyDescent="0.2">
      <c r="A31" s="9" t="s">
        <v>4</v>
      </c>
      <c r="B31" s="9"/>
      <c r="C31" s="9"/>
      <c r="D31" s="9"/>
      <c r="E31" s="9"/>
      <c r="F31" s="9"/>
      <c r="G31" s="54">
        <v>0.98219999999999996</v>
      </c>
    </row>
    <row r="32" spans="1:7" s="7" customFormat="1" ht="17.25" customHeight="1" thickBot="1" x14ac:dyDescent="0.25">
      <c r="A32" s="31" t="s">
        <v>24</v>
      </c>
      <c r="B32" s="31"/>
      <c r="C32" s="31"/>
      <c r="D32" s="31"/>
      <c r="E32" s="31"/>
      <c r="F32" s="31"/>
      <c r="G32" s="47">
        <v>0.32217499999999999</v>
      </c>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49</v>
      </c>
      <c r="C36" s="21" t="s">
        <v>45</v>
      </c>
      <c r="E36" s="20" t="s">
        <v>11</v>
      </c>
      <c r="F36" s="22"/>
      <c r="G36" s="22"/>
      <c r="H36" s="22"/>
      <c r="I36" s="48">
        <v>0.90690000000000004</v>
      </c>
    </row>
    <row r="37" spans="1:17" s="4" customFormat="1" ht="17.25" customHeight="1" x14ac:dyDescent="0.2">
      <c r="A37" s="6" t="s">
        <v>67</v>
      </c>
      <c r="B37" s="72" t="s">
        <v>49</v>
      </c>
      <c r="C37" s="72" t="s">
        <v>45</v>
      </c>
      <c r="E37" s="6" t="s">
        <v>12</v>
      </c>
      <c r="I37" s="67">
        <v>0</v>
      </c>
      <c r="O37" s="6"/>
      <c r="P37" s="72"/>
      <c r="Q37" s="72"/>
    </row>
    <row r="38" spans="1:17" s="4" customFormat="1" ht="17.25" customHeight="1" x14ac:dyDescent="0.2">
      <c r="A38" s="20" t="s">
        <v>64</v>
      </c>
      <c r="B38" s="21" t="s">
        <v>81</v>
      </c>
      <c r="C38" s="21" t="s">
        <v>45</v>
      </c>
      <c r="E38" s="20" t="s">
        <v>13</v>
      </c>
      <c r="F38" s="22"/>
      <c r="G38" s="22"/>
      <c r="H38" s="22"/>
      <c r="I38" s="48">
        <v>0</v>
      </c>
      <c r="O38" s="6"/>
      <c r="P38" s="72"/>
      <c r="Q38" s="72"/>
    </row>
    <row r="39" spans="1:17" s="4" customFormat="1" ht="17.25" customHeight="1" thickBot="1" x14ac:dyDescent="0.25">
      <c r="A39" s="23" t="s">
        <v>52</v>
      </c>
      <c r="B39" s="24" t="s">
        <v>44</v>
      </c>
      <c r="C39" s="24" t="s">
        <v>51</v>
      </c>
      <c r="E39" s="34" t="s">
        <v>14</v>
      </c>
      <c r="F39" s="26"/>
      <c r="G39" s="26"/>
      <c r="H39" s="26"/>
      <c r="I39" s="68">
        <v>9.3100000000000002E-2</v>
      </c>
    </row>
    <row r="40" spans="1:17" s="4" customFormat="1" ht="17.25" customHeight="1" x14ac:dyDescent="0.2">
      <c r="A40" s="20" t="s">
        <v>47</v>
      </c>
      <c r="B40" s="21" t="s">
        <v>46</v>
      </c>
      <c r="C40" s="21" t="s">
        <v>45</v>
      </c>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0.15129999999999999</v>
      </c>
    </row>
    <row r="45" spans="1:17" s="4" customFormat="1" ht="17.25" customHeight="1" x14ac:dyDescent="0.2">
      <c r="A45" s="7" t="s">
        <v>18</v>
      </c>
      <c r="D45" s="67">
        <v>6.83E-2</v>
      </c>
    </row>
    <row r="46" spans="1:17" s="4" customFormat="1" ht="17.25" customHeight="1" x14ac:dyDescent="0.2">
      <c r="A46" s="14" t="s">
        <v>82</v>
      </c>
      <c r="B46" s="22"/>
      <c r="C46" s="22"/>
      <c r="D46" s="48">
        <v>0.33069999999999999</v>
      </c>
    </row>
    <row r="47" spans="1:17" s="4" customFormat="1" ht="17.25" customHeight="1" x14ac:dyDescent="0.2">
      <c r="A47" s="7" t="s">
        <v>19</v>
      </c>
      <c r="D47" s="67">
        <v>0.22459999999999999</v>
      </c>
    </row>
    <row r="48" spans="1:17" s="4" customFormat="1" ht="17.25" customHeight="1" x14ac:dyDescent="0.2">
      <c r="A48" s="14" t="s">
        <v>20</v>
      </c>
      <c r="B48" s="22"/>
      <c r="C48" s="22"/>
      <c r="D48" s="48">
        <v>0.1162</v>
      </c>
    </row>
    <row r="49" spans="1:9" s="4" customFormat="1" ht="17.25" customHeight="1" x14ac:dyDescent="0.2">
      <c r="A49" s="7" t="s">
        <v>12</v>
      </c>
      <c r="D49" s="67">
        <v>0</v>
      </c>
    </row>
    <row r="50" spans="1:9" s="4" customFormat="1" ht="17.25" customHeight="1" x14ac:dyDescent="0.2">
      <c r="A50" s="14" t="s">
        <v>21</v>
      </c>
      <c r="B50" s="22"/>
      <c r="C50" s="22"/>
      <c r="D50" s="48">
        <v>0</v>
      </c>
    </row>
    <row r="51" spans="1:9" s="4" customFormat="1" ht="17.25" customHeight="1" thickBot="1" x14ac:dyDescent="0.25">
      <c r="A51" s="39" t="s">
        <v>14</v>
      </c>
      <c r="B51" s="26"/>
      <c r="C51" s="26"/>
      <c r="D51" s="68">
        <v>0.109</v>
      </c>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43100</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PC35oA8dTd8Ao/+rArkoKIyGPw54D6x3iS+U+E1utQjxQaOLnZ3rRA0aYM6cqe9kluIr47BJ9YqYTGKraheTpQ==" saltValue="3WXdJ6riwkGbncKPi4LN9w=="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5"/>
  <dimension ref="A1:Q62"/>
  <sheetViews>
    <sheetView showGridLines="0" zoomScaleNormal="100" workbookViewId="0">
      <selection activeCell="I12" sqref="I12"/>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43404</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26656220335.610001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2.3699999999999999E-2</v>
      </c>
    </row>
    <row r="17" spans="1:7" s="7" customFormat="1" ht="17.25" customHeight="1" x14ac:dyDescent="0.2">
      <c r="A17" s="13" t="s">
        <v>22</v>
      </c>
      <c r="B17" s="13"/>
      <c r="C17" s="14"/>
      <c r="D17" s="14"/>
      <c r="E17" s="14"/>
      <c r="F17" s="14"/>
      <c r="G17" s="15">
        <f>G16-0.3%</f>
        <v>2.07E-2</v>
      </c>
    </row>
    <row r="18" spans="1:7" s="7" customFormat="1" ht="17.25" customHeight="1" x14ac:dyDescent="0.2">
      <c r="A18" s="16" t="s">
        <v>25</v>
      </c>
      <c r="B18" s="16"/>
      <c r="G18" s="8">
        <f>G16-0.2%</f>
        <v>2.1699999999999997E-2</v>
      </c>
    </row>
    <row r="19" spans="1:7" s="7" customFormat="1" ht="17.25" customHeight="1" x14ac:dyDescent="0.2">
      <c r="A19" s="13" t="s">
        <v>26</v>
      </c>
      <c r="B19" s="13"/>
      <c r="C19" s="14"/>
      <c r="D19" s="14"/>
      <c r="E19" s="14"/>
      <c r="F19" s="14"/>
      <c r="G19" s="15">
        <f>G16-0.5%</f>
        <v>1.8699999999999998E-2</v>
      </c>
    </row>
    <row r="20" spans="1:7" s="7" customFormat="1" ht="17.25" customHeight="1" x14ac:dyDescent="0.2">
      <c r="A20" s="16" t="s">
        <v>27</v>
      </c>
      <c r="B20" s="16"/>
      <c r="G20" s="8">
        <f>G16-0.85%</f>
        <v>1.5199999999999998E-2</v>
      </c>
    </row>
    <row r="21" spans="1:7" s="7" customFormat="1" ht="17.25" customHeight="1" x14ac:dyDescent="0.2">
      <c r="A21" s="13" t="s">
        <v>34</v>
      </c>
      <c r="B21" s="13"/>
      <c r="C21" s="14"/>
      <c r="D21" s="14"/>
      <c r="E21" s="14"/>
      <c r="F21" s="14"/>
      <c r="G21" s="15">
        <f>G16-0.6%</f>
        <v>1.77E-2</v>
      </c>
    </row>
    <row r="22" spans="1:7" s="7" customFormat="1" ht="17.25" customHeight="1" x14ac:dyDescent="0.2">
      <c r="A22" s="16" t="s">
        <v>33</v>
      </c>
      <c r="B22" s="16"/>
      <c r="G22" s="8">
        <f>G16-0.8%</f>
        <v>1.5699999999999999E-2</v>
      </c>
    </row>
    <row r="23" spans="1:7" s="7" customFormat="1" ht="17.25" customHeight="1" x14ac:dyDescent="0.2">
      <c r="A23" s="13" t="s">
        <v>28</v>
      </c>
      <c r="B23" s="13"/>
      <c r="C23" s="14"/>
      <c r="D23" s="14"/>
      <c r="E23" s="14"/>
      <c r="F23" s="14"/>
      <c r="G23" s="15">
        <f>G16-0.55%</f>
        <v>1.8199999999999997E-2</v>
      </c>
    </row>
    <row r="24" spans="1:7" s="7" customFormat="1" ht="17.25" customHeight="1" x14ac:dyDescent="0.2">
      <c r="A24" s="16" t="s">
        <v>29</v>
      </c>
      <c r="B24" s="16"/>
      <c r="G24" s="8">
        <f>G16-1.1%</f>
        <v>1.2699999999999998E-2</v>
      </c>
    </row>
    <row r="25" spans="1:7" s="7" customFormat="1" ht="17.25" customHeight="1" x14ac:dyDescent="0.2">
      <c r="A25" s="13" t="s">
        <v>35</v>
      </c>
      <c r="B25" s="13"/>
      <c r="C25" s="14"/>
      <c r="D25" s="14"/>
      <c r="E25" s="14"/>
      <c r="F25" s="14"/>
      <c r="G25" s="15">
        <f>G16-0.45%</f>
        <v>1.9199999999999998E-2</v>
      </c>
    </row>
    <row r="26" spans="1:7" s="7" customFormat="1" ht="17.25" customHeight="1" x14ac:dyDescent="0.2">
      <c r="A26" s="16" t="s">
        <v>31</v>
      </c>
      <c r="B26" s="16"/>
      <c r="G26" s="8">
        <f>G16-0.25%</f>
        <v>2.12E-2</v>
      </c>
    </row>
    <row r="27" spans="1:7" s="7" customFormat="1" ht="17.25" customHeight="1" x14ac:dyDescent="0.2">
      <c r="A27" s="13" t="s">
        <v>32</v>
      </c>
      <c r="B27" s="13"/>
      <c r="C27" s="14"/>
      <c r="D27" s="14"/>
      <c r="E27" s="14"/>
      <c r="F27" s="14"/>
      <c r="G27" s="15">
        <f>G16-0.4%</f>
        <v>1.9699999999999999E-2</v>
      </c>
    </row>
    <row r="28" spans="1:7" s="7" customFormat="1" ht="17.25" customHeight="1" x14ac:dyDescent="0.2">
      <c r="A28" s="9" t="s">
        <v>54</v>
      </c>
      <c r="B28" s="9"/>
      <c r="C28" s="9"/>
      <c r="D28" s="9"/>
      <c r="E28" s="9"/>
      <c r="F28" s="9"/>
      <c r="G28" s="64">
        <v>2.5099999999999998</v>
      </c>
    </row>
    <row r="29" spans="1:7" s="7" customFormat="1" ht="17.25" customHeight="1" x14ac:dyDescent="0.2">
      <c r="A29" s="9" t="s">
        <v>42</v>
      </c>
      <c r="B29" s="9"/>
      <c r="C29" s="9"/>
      <c r="D29" s="9"/>
      <c r="E29" s="9"/>
      <c r="F29" s="9"/>
      <c r="G29" s="9">
        <v>10</v>
      </c>
    </row>
    <row r="30" spans="1:7" s="7" customFormat="1" ht="17.25" customHeight="1" x14ac:dyDescent="0.2">
      <c r="A30" s="9" t="s">
        <v>3</v>
      </c>
      <c r="B30" s="9"/>
      <c r="C30" s="9"/>
      <c r="D30" s="9"/>
      <c r="E30" s="9"/>
      <c r="F30" s="9"/>
      <c r="G30" s="55">
        <v>3607</v>
      </c>
    </row>
    <row r="31" spans="1:7" s="7" customFormat="1" ht="17.25" customHeight="1" x14ac:dyDescent="0.2">
      <c r="A31" s="9" t="s">
        <v>4</v>
      </c>
      <c r="B31" s="9"/>
      <c r="C31" s="9"/>
      <c r="D31" s="9"/>
      <c r="E31" s="9"/>
      <c r="F31" s="9"/>
      <c r="G31" s="54">
        <v>0.98060000000000003</v>
      </c>
    </row>
    <row r="32" spans="1:7" s="7" customFormat="1" ht="17.25" customHeight="1" thickBot="1" x14ac:dyDescent="0.25">
      <c r="A32" s="31" t="s">
        <v>24</v>
      </c>
      <c r="B32" s="31"/>
      <c r="C32" s="31"/>
      <c r="D32" s="31"/>
      <c r="E32" s="31"/>
      <c r="F32" s="31"/>
      <c r="G32" s="47">
        <v>0.32217499999999999</v>
      </c>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49</v>
      </c>
      <c r="C36" s="21" t="s">
        <v>45</v>
      </c>
      <c r="E36" s="20" t="s">
        <v>11</v>
      </c>
      <c r="F36" s="22"/>
      <c r="G36" s="22"/>
      <c r="H36" s="22"/>
      <c r="I36" s="48">
        <v>0.93269999999999997</v>
      </c>
    </row>
    <row r="37" spans="1:17" s="4" customFormat="1" ht="17.25" customHeight="1" x14ac:dyDescent="0.2">
      <c r="A37" s="6" t="s">
        <v>67</v>
      </c>
      <c r="B37" s="72" t="s">
        <v>49</v>
      </c>
      <c r="C37" s="72" t="s">
        <v>45</v>
      </c>
      <c r="E37" s="6" t="s">
        <v>12</v>
      </c>
      <c r="I37" s="67">
        <v>0</v>
      </c>
      <c r="O37" s="6"/>
      <c r="P37" s="72"/>
      <c r="Q37" s="72"/>
    </row>
    <row r="38" spans="1:17" s="4" customFormat="1" ht="17.25" customHeight="1" x14ac:dyDescent="0.2">
      <c r="A38" s="20" t="s">
        <v>64</v>
      </c>
      <c r="B38" s="21" t="s">
        <v>81</v>
      </c>
      <c r="C38" s="21" t="s">
        <v>45</v>
      </c>
      <c r="E38" s="20" t="s">
        <v>13</v>
      </c>
      <c r="F38" s="22"/>
      <c r="G38" s="22"/>
      <c r="H38" s="22"/>
      <c r="I38" s="48">
        <v>0</v>
      </c>
      <c r="O38" s="6"/>
      <c r="P38" s="72"/>
      <c r="Q38" s="72"/>
    </row>
    <row r="39" spans="1:17" s="4" customFormat="1" ht="17.25" customHeight="1" thickBot="1" x14ac:dyDescent="0.25">
      <c r="A39" s="23" t="s">
        <v>52</v>
      </c>
      <c r="B39" s="24" t="s">
        <v>44</v>
      </c>
      <c r="C39" s="24" t="s">
        <v>51</v>
      </c>
      <c r="E39" s="34" t="s">
        <v>14</v>
      </c>
      <c r="F39" s="26"/>
      <c r="G39" s="26"/>
      <c r="H39" s="26"/>
      <c r="I39" s="68">
        <v>6.7299999999999999E-2</v>
      </c>
    </row>
    <row r="40" spans="1:17" s="4" customFormat="1" ht="17.25" customHeight="1" x14ac:dyDescent="0.2">
      <c r="A40" s="20" t="s">
        <v>47</v>
      </c>
      <c r="B40" s="21" t="s">
        <v>46</v>
      </c>
      <c r="C40" s="21" t="s">
        <v>45</v>
      </c>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0.14699999999999999</v>
      </c>
    </row>
    <row r="45" spans="1:17" s="4" customFormat="1" ht="17.25" customHeight="1" x14ac:dyDescent="0.2">
      <c r="A45" s="7" t="s">
        <v>18</v>
      </c>
      <c r="D45" s="67">
        <v>6.9400000000000003E-2</v>
      </c>
    </row>
    <row r="46" spans="1:17" s="4" customFormat="1" ht="17.25" customHeight="1" x14ac:dyDescent="0.2">
      <c r="A46" s="14" t="s">
        <v>82</v>
      </c>
      <c r="B46" s="22"/>
      <c r="C46" s="22"/>
      <c r="D46" s="48">
        <v>0.33129999999999998</v>
      </c>
    </row>
    <row r="47" spans="1:17" s="4" customFormat="1" ht="17.25" customHeight="1" x14ac:dyDescent="0.2">
      <c r="A47" s="7" t="s">
        <v>19</v>
      </c>
      <c r="D47" s="67">
        <v>0.22539999999999999</v>
      </c>
    </row>
    <row r="48" spans="1:17" s="4" customFormat="1" ht="17.25" customHeight="1" x14ac:dyDescent="0.2">
      <c r="A48" s="14" t="s">
        <v>20</v>
      </c>
      <c r="B48" s="22"/>
      <c r="C48" s="22"/>
      <c r="D48" s="48">
        <v>0.1203</v>
      </c>
    </row>
    <row r="49" spans="1:9" s="4" customFormat="1" ht="17.25" customHeight="1" x14ac:dyDescent="0.2">
      <c r="A49" s="7" t="s">
        <v>12</v>
      </c>
      <c r="D49" s="67">
        <v>0</v>
      </c>
    </row>
    <row r="50" spans="1:9" s="4" customFormat="1" ht="17.25" customHeight="1" x14ac:dyDescent="0.2">
      <c r="A50" s="14" t="s">
        <v>21</v>
      </c>
      <c r="B50" s="22"/>
      <c r="C50" s="22"/>
      <c r="D50" s="48">
        <v>0</v>
      </c>
    </row>
    <row r="51" spans="1:9" s="4" customFormat="1" ht="17.25" customHeight="1" thickBot="1" x14ac:dyDescent="0.25">
      <c r="A51" s="39" t="s">
        <v>14</v>
      </c>
      <c r="B51" s="26"/>
      <c r="C51" s="26"/>
      <c r="D51" s="68">
        <v>0.1067</v>
      </c>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43100</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UmEfBWY66uUGDItp4b6mYTJjHo8eWwoN8yc/w2UwIT+YwQ1GkeXuoI6ypIqDBaEJF1TT6HrVrZkj0P0QtDCw2A==" saltValue="N0txocSOZxbY4G1VekGwWw=="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6"/>
  <dimension ref="A1:Q62"/>
  <sheetViews>
    <sheetView showGridLines="0" topLeftCell="A7" zoomScaleNormal="100" workbookViewId="0">
      <selection activeCell="A47" sqref="A47"/>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43373</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26274603041.251301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2.3400000000000001E-2</v>
      </c>
    </row>
    <row r="17" spans="1:7" s="7" customFormat="1" ht="17.25" customHeight="1" x14ac:dyDescent="0.2">
      <c r="A17" s="13" t="s">
        <v>22</v>
      </c>
      <c r="B17" s="13"/>
      <c r="C17" s="14"/>
      <c r="D17" s="14"/>
      <c r="E17" s="14"/>
      <c r="F17" s="14"/>
      <c r="G17" s="15">
        <f>G16-0.3%</f>
        <v>2.0400000000000001E-2</v>
      </c>
    </row>
    <row r="18" spans="1:7" s="7" customFormat="1" ht="17.25" customHeight="1" x14ac:dyDescent="0.2">
      <c r="A18" s="16" t="s">
        <v>25</v>
      </c>
      <c r="B18" s="16"/>
      <c r="G18" s="8">
        <f>G16-0.2%</f>
        <v>2.1400000000000002E-2</v>
      </c>
    </row>
    <row r="19" spans="1:7" s="7" customFormat="1" ht="17.25" customHeight="1" x14ac:dyDescent="0.2">
      <c r="A19" s="13" t="s">
        <v>26</v>
      </c>
      <c r="B19" s="13"/>
      <c r="C19" s="14"/>
      <c r="D19" s="14"/>
      <c r="E19" s="14"/>
      <c r="F19" s="14"/>
      <c r="G19" s="15">
        <f>G16-0.5%</f>
        <v>1.84E-2</v>
      </c>
    </row>
    <row r="20" spans="1:7" s="7" customFormat="1" ht="17.25" customHeight="1" x14ac:dyDescent="0.2">
      <c r="A20" s="16" t="s">
        <v>27</v>
      </c>
      <c r="B20" s="16"/>
      <c r="G20" s="8">
        <f>G16-0.85%</f>
        <v>1.49E-2</v>
      </c>
    </row>
    <row r="21" spans="1:7" s="7" customFormat="1" ht="17.25" customHeight="1" x14ac:dyDescent="0.2">
      <c r="A21" s="13" t="s">
        <v>34</v>
      </c>
      <c r="B21" s="13"/>
      <c r="C21" s="14"/>
      <c r="D21" s="14"/>
      <c r="E21" s="14"/>
      <c r="F21" s="14"/>
      <c r="G21" s="15">
        <f>G16-0.6%</f>
        <v>1.7399999999999999E-2</v>
      </c>
    </row>
    <row r="22" spans="1:7" s="7" customFormat="1" ht="17.25" customHeight="1" x14ac:dyDescent="0.2">
      <c r="A22" s="16" t="s">
        <v>33</v>
      </c>
      <c r="B22" s="16"/>
      <c r="G22" s="8">
        <f>G16-0.8%</f>
        <v>1.54E-2</v>
      </c>
    </row>
    <row r="23" spans="1:7" s="7" customFormat="1" ht="17.25" customHeight="1" x14ac:dyDescent="0.2">
      <c r="A23" s="13" t="s">
        <v>28</v>
      </c>
      <c r="B23" s="13"/>
      <c r="C23" s="14"/>
      <c r="D23" s="14"/>
      <c r="E23" s="14"/>
      <c r="F23" s="14"/>
      <c r="G23" s="15">
        <f>G16-0.55%</f>
        <v>1.7899999999999999E-2</v>
      </c>
    </row>
    <row r="24" spans="1:7" s="7" customFormat="1" ht="17.25" customHeight="1" x14ac:dyDescent="0.2">
      <c r="A24" s="16" t="s">
        <v>29</v>
      </c>
      <c r="B24" s="16"/>
      <c r="G24" s="8">
        <f>G16-1.1%</f>
        <v>1.24E-2</v>
      </c>
    </row>
    <row r="25" spans="1:7" s="7" customFormat="1" ht="17.25" customHeight="1" x14ac:dyDescent="0.2">
      <c r="A25" s="13" t="s">
        <v>35</v>
      </c>
      <c r="B25" s="13"/>
      <c r="C25" s="14"/>
      <c r="D25" s="14"/>
      <c r="E25" s="14"/>
      <c r="F25" s="14"/>
      <c r="G25" s="15">
        <f>G16-0.45%</f>
        <v>1.89E-2</v>
      </c>
    </row>
    <row r="26" spans="1:7" s="7" customFormat="1" ht="17.25" customHeight="1" x14ac:dyDescent="0.2">
      <c r="A26" s="16" t="s">
        <v>31</v>
      </c>
      <c r="B26" s="16"/>
      <c r="G26" s="8">
        <f>G16-0.25%</f>
        <v>2.0900000000000002E-2</v>
      </c>
    </row>
    <row r="27" spans="1:7" s="7" customFormat="1" ht="17.25" customHeight="1" x14ac:dyDescent="0.2">
      <c r="A27" s="13" t="s">
        <v>32</v>
      </c>
      <c r="B27" s="13"/>
      <c r="C27" s="14"/>
      <c r="D27" s="14"/>
      <c r="E27" s="14"/>
      <c r="F27" s="14"/>
      <c r="G27" s="15">
        <f>G16-0.4%</f>
        <v>1.9400000000000001E-2</v>
      </c>
    </row>
    <row r="28" spans="1:7" s="7" customFormat="1" ht="17.25" customHeight="1" x14ac:dyDescent="0.2">
      <c r="A28" s="9" t="s">
        <v>54</v>
      </c>
      <c r="B28" s="9"/>
      <c r="C28" s="9"/>
      <c r="D28" s="9"/>
      <c r="E28" s="9"/>
      <c r="F28" s="9"/>
      <c r="G28" s="64">
        <v>2.61</v>
      </c>
    </row>
    <row r="29" spans="1:7" s="7" customFormat="1" ht="17.25" customHeight="1" x14ac:dyDescent="0.2">
      <c r="A29" s="9" t="s">
        <v>42</v>
      </c>
      <c r="B29" s="9"/>
      <c r="C29" s="9"/>
      <c r="D29" s="9"/>
      <c r="E29" s="9"/>
      <c r="F29" s="9"/>
      <c r="G29" s="9">
        <v>10</v>
      </c>
    </row>
    <row r="30" spans="1:7" s="7" customFormat="1" ht="17.25" customHeight="1" x14ac:dyDescent="0.2">
      <c r="A30" s="9" t="s">
        <v>3</v>
      </c>
      <c r="B30" s="9"/>
      <c r="C30" s="9"/>
      <c r="D30" s="9"/>
      <c r="E30" s="9"/>
      <c r="F30" s="9"/>
      <c r="G30" s="55">
        <v>3646</v>
      </c>
    </row>
    <row r="31" spans="1:7" s="7" customFormat="1" ht="17.25" customHeight="1" x14ac:dyDescent="0.2">
      <c r="A31" s="9" t="s">
        <v>4</v>
      </c>
      <c r="B31" s="9"/>
      <c r="C31" s="9"/>
      <c r="D31" s="9"/>
      <c r="E31" s="9"/>
      <c r="F31" s="9"/>
      <c r="G31" s="54">
        <v>0.98319999999999996</v>
      </c>
    </row>
    <row r="32" spans="1:7" s="7" customFormat="1" ht="17.25" customHeight="1" thickBot="1" x14ac:dyDescent="0.25">
      <c r="A32" s="31" t="s">
        <v>24</v>
      </c>
      <c r="B32" s="31"/>
      <c r="C32" s="31"/>
      <c r="D32" s="31"/>
      <c r="E32" s="31"/>
      <c r="F32" s="31"/>
      <c r="G32" s="47">
        <v>0.32217499999999999</v>
      </c>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49</v>
      </c>
      <c r="C36" s="21" t="s">
        <v>45</v>
      </c>
      <c r="E36" s="20" t="s">
        <v>11</v>
      </c>
      <c r="F36" s="22"/>
      <c r="G36" s="22"/>
      <c r="H36" s="22"/>
      <c r="I36" s="48">
        <v>0.94420000000000004</v>
      </c>
    </row>
    <row r="37" spans="1:17" s="4" customFormat="1" ht="17.25" customHeight="1" x14ac:dyDescent="0.2">
      <c r="A37" s="6" t="s">
        <v>67</v>
      </c>
      <c r="B37" s="72" t="s">
        <v>49</v>
      </c>
      <c r="C37" s="72" t="s">
        <v>45</v>
      </c>
      <c r="E37" s="6" t="s">
        <v>12</v>
      </c>
      <c r="I37" s="67">
        <v>0</v>
      </c>
      <c r="O37" s="6"/>
      <c r="P37" s="72"/>
      <c r="Q37" s="72"/>
    </row>
    <row r="38" spans="1:17" s="4" customFormat="1" ht="17.25" customHeight="1" x14ac:dyDescent="0.2">
      <c r="A38" s="20" t="s">
        <v>64</v>
      </c>
      <c r="B38" s="21" t="s">
        <v>81</v>
      </c>
      <c r="C38" s="21" t="s">
        <v>45</v>
      </c>
      <c r="E38" s="20" t="s">
        <v>13</v>
      </c>
      <c r="F38" s="22"/>
      <c r="G38" s="22"/>
      <c r="H38" s="22"/>
      <c r="I38" s="48">
        <v>0</v>
      </c>
      <c r="O38" s="6"/>
      <c r="P38" s="72"/>
      <c r="Q38" s="72"/>
    </row>
    <row r="39" spans="1:17" s="4" customFormat="1" ht="17.25" customHeight="1" thickBot="1" x14ac:dyDescent="0.25">
      <c r="A39" s="23" t="s">
        <v>52</v>
      </c>
      <c r="B39" s="24" t="s">
        <v>44</v>
      </c>
      <c r="C39" s="24" t="s">
        <v>51</v>
      </c>
      <c r="E39" s="34" t="s">
        <v>14</v>
      </c>
      <c r="F39" s="26"/>
      <c r="G39" s="26"/>
      <c r="H39" s="26"/>
      <c r="I39" s="68">
        <v>5.5800000000000002E-2</v>
      </c>
    </row>
    <row r="40" spans="1:17" s="4" customFormat="1" ht="17.25" customHeight="1" x14ac:dyDescent="0.2">
      <c r="A40" s="20" t="s">
        <v>47</v>
      </c>
      <c r="B40" s="21" t="s">
        <v>46</v>
      </c>
      <c r="C40" s="21" t="s">
        <v>45</v>
      </c>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0.14940000000000001</v>
      </c>
    </row>
    <row r="45" spans="1:17" s="4" customFormat="1" ht="17.25" customHeight="1" x14ac:dyDescent="0.2">
      <c r="A45" s="7" t="s">
        <v>18</v>
      </c>
      <c r="D45" s="67">
        <v>7.1800000000000003E-2</v>
      </c>
    </row>
    <row r="46" spans="1:17" s="4" customFormat="1" ht="17.25" customHeight="1" x14ac:dyDescent="0.2">
      <c r="A46" s="14" t="s">
        <v>82</v>
      </c>
      <c r="B46" s="22"/>
      <c r="C46" s="22"/>
      <c r="D46" s="48">
        <v>0.3397</v>
      </c>
    </row>
    <row r="47" spans="1:17" s="4" customFormat="1" ht="17.25" customHeight="1" x14ac:dyDescent="0.2">
      <c r="A47" s="7" t="s">
        <v>19</v>
      </c>
      <c r="D47" s="67">
        <v>0.2276</v>
      </c>
    </row>
    <row r="48" spans="1:17" s="4" customFormat="1" ht="17.25" customHeight="1" x14ac:dyDescent="0.2">
      <c r="A48" s="14" t="s">
        <v>20</v>
      </c>
      <c r="B48" s="22"/>
      <c r="C48" s="22"/>
      <c r="D48" s="48">
        <v>0.125</v>
      </c>
    </row>
    <row r="49" spans="1:9" s="4" customFormat="1" ht="17.25" customHeight="1" x14ac:dyDescent="0.2">
      <c r="A49" s="7" t="s">
        <v>12</v>
      </c>
      <c r="D49" s="67">
        <v>0</v>
      </c>
    </row>
    <row r="50" spans="1:9" s="4" customFormat="1" ht="17.25" customHeight="1" x14ac:dyDescent="0.2">
      <c r="A50" s="14" t="s">
        <v>21</v>
      </c>
      <c r="B50" s="22"/>
      <c r="C50" s="22"/>
      <c r="D50" s="48">
        <v>0</v>
      </c>
    </row>
    <row r="51" spans="1:9" s="4" customFormat="1" ht="17.25" customHeight="1" thickBot="1" x14ac:dyDescent="0.25">
      <c r="A51" s="39" t="s">
        <v>14</v>
      </c>
      <c r="B51" s="26"/>
      <c r="C51" s="26"/>
      <c r="D51" s="68">
        <v>8.6499999999999994E-2</v>
      </c>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43100</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AufkZx1XUvQra6nHcdH+Vj5lFov7x1eULi8QadrzVELBRPQQfMfOb/qJUYd66eZVPfICXh53REgXmsa9X8FQfA==" saltValue="RiWA8R1oRrFD+jmpLdvtCA=="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dimension ref="A1:Q62"/>
  <sheetViews>
    <sheetView showGridLines="0" topLeftCell="A10" zoomScaleNormal="100" workbookViewId="0">
      <selection activeCell="D14" sqref="D14"/>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43343</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26300684950.18</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2.3400000000000001E-2</v>
      </c>
    </row>
    <row r="17" spans="1:7" s="7" customFormat="1" ht="17.25" customHeight="1" x14ac:dyDescent="0.2">
      <c r="A17" s="13" t="s">
        <v>22</v>
      </c>
      <c r="B17" s="13"/>
      <c r="C17" s="14"/>
      <c r="D17" s="14"/>
      <c r="E17" s="14"/>
      <c r="F17" s="14"/>
      <c r="G17" s="15">
        <f>G16-0.3%</f>
        <v>2.0400000000000001E-2</v>
      </c>
    </row>
    <row r="18" spans="1:7" s="7" customFormat="1" ht="17.25" customHeight="1" x14ac:dyDescent="0.2">
      <c r="A18" s="16" t="s">
        <v>25</v>
      </c>
      <c r="B18" s="16"/>
      <c r="G18" s="8">
        <f>G16-0.2%</f>
        <v>2.1400000000000002E-2</v>
      </c>
    </row>
    <row r="19" spans="1:7" s="7" customFormat="1" ht="17.25" customHeight="1" x14ac:dyDescent="0.2">
      <c r="A19" s="13" t="s">
        <v>26</v>
      </c>
      <c r="B19" s="13"/>
      <c r="C19" s="14"/>
      <c r="D19" s="14"/>
      <c r="E19" s="14"/>
      <c r="F19" s="14"/>
      <c r="G19" s="15">
        <f>G16-0.5%</f>
        <v>1.84E-2</v>
      </c>
    </row>
    <row r="20" spans="1:7" s="7" customFormat="1" ht="17.25" customHeight="1" x14ac:dyDescent="0.2">
      <c r="A20" s="16" t="s">
        <v>27</v>
      </c>
      <c r="B20" s="16"/>
      <c r="G20" s="8">
        <f>G16-0.85%</f>
        <v>1.49E-2</v>
      </c>
    </row>
    <row r="21" spans="1:7" s="7" customFormat="1" ht="17.25" customHeight="1" x14ac:dyDescent="0.2">
      <c r="A21" s="13" t="s">
        <v>34</v>
      </c>
      <c r="B21" s="13"/>
      <c r="C21" s="14"/>
      <c r="D21" s="14"/>
      <c r="E21" s="14"/>
      <c r="F21" s="14"/>
      <c r="G21" s="15">
        <f>G16-0.6%</f>
        <v>1.7399999999999999E-2</v>
      </c>
    </row>
    <row r="22" spans="1:7" s="7" customFormat="1" ht="17.25" customHeight="1" x14ac:dyDescent="0.2">
      <c r="A22" s="16" t="s">
        <v>33</v>
      </c>
      <c r="B22" s="16"/>
      <c r="G22" s="8">
        <f>G16-0.8%</f>
        <v>1.54E-2</v>
      </c>
    </row>
    <row r="23" spans="1:7" s="7" customFormat="1" ht="17.25" customHeight="1" x14ac:dyDescent="0.2">
      <c r="A23" s="13" t="s">
        <v>28</v>
      </c>
      <c r="B23" s="13"/>
      <c r="C23" s="14"/>
      <c r="D23" s="14"/>
      <c r="E23" s="14"/>
      <c r="F23" s="14"/>
      <c r="G23" s="15">
        <f>G16-0.55%</f>
        <v>1.7899999999999999E-2</v>
      </c>
    </row>
    <row r="24" spans="1:7" s="7" customFormat="1" ht="17.25" customHeight="1" x14ac:dyDescent="0.2">
      <c r="A24" s="16" t="s">
        <v>29</v>
      </c>
      <c r="B24" s="16"/>
      <c r="G24" s="8">
        <f>G16-1.1%</f>
        <v>1.24E-2</v>
      </c>
    </row>
    <row r="25" spans="1:7" s="7" customFormat="1" ht="17.25" customHeight="1" x14ac:dyDescent="0.2">
      <c r="A25" s="13" t="s">
        <v>35</v>
      </c>
      <c r="B25" s="13"/>
      <c r="C25" s="14"/>
      <c r="D25" s="14"/>
      <c r="E25" s="14"/>
      <c r="F25" s="14"/>
      <c r="G25" s="15">
        <f>G16-0.45%</f>
        <v>1.89E-2</v>
      </c>
    </row>
    <row r="26" spans="1:7" s="7" customFormat="1" ht="17.25" customHeight="1" x14ac:dyDescent="0.2">
      <c r="A26" s="16" t="s">
        <v>31</v>
      </c>
      <c r="B26" s="16"/>
      <c r="G26" s="8">
        <f>G16-0.25%</f>
        <v>2.0900000000000002E-2</v>
      </c>
    </row>
    <row r="27" spans="1:7" s="7" customFormat="1" ht="17.25" customHeight="1" x14ac:dyDescent="0.2">
      <c r="A27" s="13" t="s">
        <v>32</v>
      </c>
      <c r="B27" s="13"/>
      <c r="C27" s="14"/>
      <c r="D27" s="14"/>
      <c r="E27" s="14"/>
      <c r="F27" s="14"/>
      <c r="G27" s="15">
        <f>G16-0.4%</f>
        <v>1.9400000000000001E-2</v>
      </c>
    </row>
    <row r="28" spans="1:7" s="7" customFormat="1" ht="17.25" customHeight="1" x14ac:dyDescent="0.2">
      <c r="A28" s="9" t="s">
        <v>54</v>
      </c>
      <c r="B28" s="9"/>
      <c r="C28" s="9"/>
      <c r="D28" s="9"/>
      <c r="E28" s="9"/>
      <c r="F28" s="9"/>
      <c r="G28" s="64">
        <v>2.64</v>
      </c>
    </row>
    <row r="29" spans="1:7" s="7" customFormat="1" ht="17.25" customHeight="1" x14ac:dyDescent="0.2">
      <c r="A29" s="9" t="s">
        <v>42</v>
      </c>
      <c r="B29" s="9"/>
      <c r="C29" s="9"/>
      <c r="D29" s="9"/>
      <c r="E29" s="9"/>
      <c r="F29" s="9"/>
      <c r="G29" s="9">
        <v>10</v>
      </c>
    </row>
    <row r="30" spans="1:7" s="7" customFormat="1" ht="17.25" customHeight="1" x14ac:dyDescent="0.2">
      <c r="A30" s="9" t="s">
        <v>3</v>
      </c>
      <c r="B30" s="9"/>
      <c r="C30" s="9"/>
      <c r="D30" s="9"/>
      <c r="E30" s="9"/>
      <c r="F30" s="9"/>
      <c r="G30" s="55">
        <v>3670</v>
      </c>
    </row>
    <row r="31" spans="1:7" s="7" customFormat="1" ht="17.25" customHeight="1" x14ac:dyDescent="0.2">
      <c r="A31" s="9" t="s">
        <v>4</v>
      </c>
      <c r="B31" s="9"/>
      <c r="C31" s="9"/>
      <c r="D31" s="9"/>
      <c r="E31" s="9"/>
      <c r="F31" s="9"/>
      <c r="G31" s="54">
        <v>0.9869</v>
      </c>
    </row>
    <row r="32" spans="1:7" s="7" customFormat="1" ht="17.25" customHeight="1" thickBot="1" x14ac:dyDescent="0.25">
      <c r="A32" s="31" t="s">
        <v>24</v>
      </c>
      <c r="B32" s="31"/>
      <c r="C32" s="31"/>
      <c r="D32" s="31"/>
      <c r="E32" s="31"/>
      <c r="F32" s="31"/>
      <c r="G32" s="47">
        <v>0.32217499999999999</v>
      </c>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49</v>
      </c>
      <c r="C36" s="21" t="s">
        <v>45</v>
      </c>
      <c r="E36" s="20" t="s">
        <v>11</v>
      </c>
      <c r="F36" s="22"/>
      <c r="G36" s="22"/>
      <c r="H36" s="22"/>
      <c r="I36" s="48">
        <v>0.9587</v>
      </c>
    </row>
    <row r="37" spans="1:17" s="4" customFormat="1" ht="17.25" customHeight="1" x14ac:dyDescent="0.2">
      <c r="A37" s="6" t="s">
        <v>67</v>
      </c>
      <c r="B37" s="72" t="s">
        <v>49</v>
      </c>
      <c r="C37" s="72" t="s">
        <v>45</v>
      </c>
      <c r="E37" s="6" t="s">
        <v>12</v>
      </c>
      <c r="I37" s="67">
        <v>0</v>
      </c>
      <c r="O37" s="6"/>
      <c r="P37" s="72"/>
      <c r="Q37" s="72"/>
    </row>
    <row r="38" spans="1:17" s="4" customFormat="1" ht="17.25" customHeight="1" x14ac:dyDescent="0.2">
      <c r="A38" s="20" t="s">
        <v>64</v>
      </c>
      <c r="B38" s="21" t="s">
        <v>81</v>
      </c>
      <c r="C38" s="21" t="s">
        <v>45</v>
      </c>
      <c r="E38" s="20" t="s">
        <v>13</v>
      </c>
      <c r="F38" s="22"/>
      <c r="G38" s="22"/>
      <c r="H38" s="22"/>
      <c r="I38" s="48">
        <v>0</v>
      </c>
      <c r="O38" s="6"/>
      <c r="P38" s="72"/>
      <c r="Q38" s="72"/>
    </row>
    <row r="39" spans="1:17" s="4" customFormat="1" ht="17.25" customHeight="1" thickBot="1" x14ac:dyDescent="0.25">
      <c r="A39" s="23" t="s">
        <v>52</v>
      </c>
      <c r="B39" s="24" t="s">
        <v>44</v>
      </c>
      <c r="C39" s="24" t="s">
        <v>51</v>
      </c>
      <c r="E39" s="34" t="s">
        <v>14</v>
      </c>
      <c r="F39" s="26"/>
      <c r="G39" s="26"/>
      <c r="H39" s="26"/>
      <c r="I39" s="68">
        <v>4.1300000000000003E-2</v>
      </c>
    </row>
    <row r="40" spans="1:17" s="4" customFormat="1" ht="17.25" customHeight="1" x14ac:dyDescent="0.2">
      <c r="A40" s="20" t="s">
        <v>47</v>
      </c>
      <c r="B40" s="21" t="s">
        <v>46</v>
      </c>
      <c r="C40" s="21" t="s">
        <v>45</v>
      </c>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0.14960000000000001</v>
      </c>
    </row>
    <row r="45" spans="1:17" s="4" customFormat="1" ht="17.25" customHeight="1" x14ac:dyDescent="0.2">
      <c r="A45" s="7" t="s">
        <v>18</v>
      </c>
      <c r="D45" s="67">
        <v>7.3999999999999996E-2</v>
      </c>
    </row>
    <row r="46" spans="1:17" s="4" customFormat="1" ht="17.25" customHeight="1" x14ac:dyDescent="0.2">
      <c r="A46" s="14" t="s">
        <v>53</v>
      </c>
      <c r="B46" s="22"/>
      <c r="C46" s="22"/>
      <c r="D46" s="48">
        <v>0.34139999999999998</v>
      </c>
    </row>
    <row r="47" spans="1:17" s="4" customFormat="1" ht="17.25" customHeight="1" x14ac:dyDescent="0.2">
      <c r="A47" s="7" t="s">
        <v>19</v>
      </c>
      <c r="D47" s="67">
        <v>0.2321</v>
      </c>
    </row>
    <row r="48" spans="1:17" s="4" customFormat="1" ht="17.25" customHeight="1" x14ac:dyDescent="0.2">
      <c r="A48" s="14" t="s">
        <v>20</v>
      </c>
      <c r="B48" s="22"/>
      <c r="C48" s="22"/>
      <c r="D48" s="48">
        <v>0.12620000000000001</v>
      </c>
    </row>
    <row r="49" spans="1:9" s="4" customFormat="1" ht="17.25" customHeight="1" x14ac:dyDescent="0.2">
      <c r="A49" s="7" t="s">
        <v>12</v>
      </c>
      <c r="D49" s="67">
        <v>0</v>
      </c>
    </row>
    <row r="50" spans="1:9" s="4" customFormat="1" ht="17.25" customHeight="1" x14ac:dyDescent="0.2">
      <c r="A50" s="14" t="s">
        <v>21</v>
      </c>
      <c r="B50" s="22"/>
      <c r="C50" s="22"/>
      <c r="D50" s="48">
        <v>0</v>
      </c>
    </row>
    <row r="51" spans="1:9" s="4" customFormat="1" ht="17.25" customHeight="1" thickBot="1" x14ac:dyDescent="0.25">
      <c r="A51" s="39" t="s">
        <v>14</v>
      </c>
      <c r="B51" s="26"/>
      <c r="C51" s="26"/>
      <c r="D51" s="68">
        <v>7.6700000000000004E-2</v>
      </c>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43100</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El4clvITj854fBDgylCEOIXo+21DiPrOGK0uUZBnG5tizlrQHLdx3JF/l/uoHX9Zc3Io9Wev/aZNMD5t3OGJhw==" saltValue="vIm0vb58G/ToPACZAJ6gkg=="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dimension ref="A1:Q62"/>
  <sheetViews>
    <sheetView showGridLines="0" zoomScaleNormal="100" workbookViewId="0">
      <selection activeCell="L24" sqref="L24"/>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43312</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26800218120.32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2.3E-2</v>
      </c>
    </row>
    <row r="17" spans="1:7" s="7" customFormat="1" ht="17.25" customHeight="1" x14ac:dyDescent="0.2">
      <c r="A17" s="13" t="s">
        <v>22</v>
      </c>
      <c r="B17" s="13"/>
      <c r="C17" s="14"/>
      <c r="D17" s="14"/>
      <c r="E17" s="14"/>
      <c r="F17" s="14"/>
      <c r="G17" s="15">
        <f>G16-0.3%</f>
        <v>0.02</v>
      </c>
    </row>
    <row r="18" spans="1:7" s="7" customFormat="1" ht="17.25" customHeight="1" x14ac:dyDescent="0.2">
      <c r="A18" s="16" t="s">
        <v>25</v>
      </c>
      <c r="B18" s="16"/>
      <c r="G18" s="8">
        <f>G16-0.2%</f>
        <v>2.0999999999999998E-2</v>
      </c>
    </row>
    <row r="19" spans="1:7" s="7" customFormat="1" ht="17.25" customHeight="1" x14ac:dyDescent="0.2">
      <c r="A19" s="13" t="s">
        <v>26</v>
      </c>
      <c r="B19" s="13"/>
      <c r="C19" s="14"/>
      <c r="D19" s="14"/>
      <c r="E19" s="14"/>
      <c r="F19" s="14"/>
      <c r="G19" s="15">
        <f>G16-0.5%</f>
        <v>1.7999999999999999E-2</v>
      </c>
    </row>
    <row r="20" spans="1:7" s="7" customFormat="1" ht="17.25" customHeight="1" x14ac:dyDescent="0.2">
      <c r="A20" s="16" t="s">
        <v>27</v>
      </c>
      <c r="B20" s="16"/>
      <c r="G20" s="8">
        <f>G16-0.85%</f>
        <v>1.4499999999999999E-2</v>
      </c>
    </row>
    <row r="21" spans="1:7" s="7" customFormat="1" ht="17.25" customHeight="1" x14ac:dyDescent="0.2">
      <c r="A21" s="13" t="s">
        <v>34</v>
      </c>
      <c r="B21" s="13"/>
      <c r="C21" s="14"/>
      <c r="D21" s="14"/>
      <c r="E21" s="14"/>
      <c r="F21" s="14"/>
      <c r="G21" s="15">
        <f>G16-0.6%</f>
        <v>1.7000000000000001E-2</v>
      </c>
    </row>
    <row r="22" spans="1:7" s="7" customFormat="1" ht="17.25" customHeight="1" x14ac:dyDescent="0.2">
      <c r="A22" s="16" t="s">
        <v>33</v>
      </c>
      <c r="B22" s="16"/>
      <c r="G22" s="8">
        <f>G16-0.8%</f>
        <v>1.4999999999999999E-2</v>
      </c>
    </row>
    <row r="23" spans="1:7" s="7" customFormat="1" ht="17.25" customHeight="1" x14ac:dyDescent="0.2">
      <c r="A23" s="13" t="s">
        <v>28</v>
      </c>
      <c r="B23" s="13"/>
      <c r="C23" s="14"/>
      <c r="D23" s="14"/>
      <c r="E23" s="14"/>
      <c r="F23" s="14"/>
      <c r="G23" s="15">
        <f>G16-0.55%</f>
        <v>1.7499999999999998E-2</v>
      </c>
    </row>
    <row r="24" spans="1:7" s="7" customFormat="1" ht="17.25" customHeight="1" x14ac:dyDescent="0.2">
      <c r="A24" s="16" t="s">
        <v>29</v>
      </c>
      <c r="B24" s="16"/>
      <c r="G24" s="8">
        <f>G16-1.1%</f>
        <v>1.1999999999999999E-2</v>
      </c>
    </row>
    <row r="25" spans="1:7" s="7" customFormat="1" ht="17.25" customHeight="1" x14ac:dyDescent="0.2">
      <c r="A25" s="13" t="s">
        <v>35</v>
      </c>
      <c r="B25" s="13"/>
      <c r="C25" s="14"/>
      <c r="D25" s="14"/>
      <c r="E25" s="14"/>
      <c r="F25" s="14"/>
      <c r="G25" s="15">
        <f>G16-0.45%</f>
        <v>1.8499999999999999E-2</v>
      </c>
    </row>
    <row r="26" spans="1:7" s="7" customFormat="1" ht="17.25" customHeight="1" x14ac:dyDescent="0.2">
      <c r="A26" s="16" t="s">
        <v>31</v>
      </c>
      <c r="B26" s="16"/>
      <c r="G26" s="8">
        <f>G16-0.25%</f>
        <v>2.0500000000000001E-2</v>
      </c>
    </row>
    <row r="27" spans="1:7" s="7" customFormat="1" ht="17.25" customHeight="1" x14ac:dyDescent="0.2">
      <c r="A27" s="13" t="s">
        <v>32</v>
      </c>
      <c r="B27" s="13"/>
      <c r="C27" s="14"/>
      <c r="D27" s="14"/>
      <c r="E27" s="14"/>
      <c r="F27" s="14"/>
      <c r="G27" s="15">
        <f>G16-0.4%</f>
        <v>1.9E-2</v>
      </c>
    </row>
    <row r="28" spans="1:7" s="7" customFormat="1" ht="17.25" customHeight="1" x14ac:dyDescent="0.2">
      <c r="A28" s="9" t="s">
        <v>54</v>
      </c>
      <c r="B28" s="9"/>
      <c r="C28" s="9"/>
      <c r="D28" s="9"/>
      <c r="E28" s="9"/>
      <c r="F28" s="9"/>
      <c r="G28" s="64">
        <v>2.64</v>
      </c>
    </row>
    <row r="29" spans="1:7" s="7" customFormat="1" ht="17.25" customHeight="1" x14ac:dyDescent="0.2">
      <c r="A29" s="9" t="s">
        <v>42</v>
      </c>
      <c r="B29" s="9"/>
      <c r="C29" s="9"/>
      <c r="D29" s="9"/>
      <c r="E29" s="9"/>
      <c r="F29" s="9"/>
      <c r="G29" s="9">
        <v>10</v>
      </c>
    </row>
    <row r="30" spans="1:7" s="7" customFormat="1" ht="17.25" customHeight="1" x14ac:dyDescent="0.2">
      <c r="A30" s="9" t="s">
        <v>3</v>
      </c>
      <c r="B30" s="9"/>
      <c r="C30" s="9"/>
      <c r="D30" s="9"/>
      <c r="E30" s="9"/>
      <c r="F30" s="9"/>
      <c r="G30" s="55">
        <v>3718</v>
      </c>
    </row>
    <row r="31" spans="1:7" s="7" customFormat="1" ht="17.25" customHeight="1" x14ac:dyDescent="0.2">
      <c r="A31" s="9" t="s">
        <v>4</v>
      </c>
      <c r="B31" s="9"/>
      <c r="C31" s="9"/>
      <c r="D31" s="9"/>
      <c r="E31" s="9"/>
      <c r="F31" s="9"/>
      <c r="G31" s="54">
        <v>0.98460000000000003</v>
      </c>
    </row>
    <row r="32" spans="1:7" s="7" customFormat="1" ht="17.25" customHeight="1" thickBot="1" x14ac:dyDescent="0.25">
      <c r="A32" s="31" t="s">
        <v>24</v>
      </c>
      <c r="B32" s="31"/>
      <c r="C32" s="31"/>
      <c r="D32" s="31"/>
      <c r="E32" s="31"/>
      <c r="F32" s="31"/>
      <c r="G32" s="47">
        <v>0.32217499999999999</v>
      </c>
    </row>
    <row r="33" spans="1:17" s="5" customFormat="1" ht="12" x14ac:dyDescent="0.2"/>
    <row r="34" spans="1:17" s="4" customFormat="1" ht="17.25" customHeight="1" x14ac:dyDescent="0.2">
      <c r="A34" s="35" t="s">
        <v>6</v>
      </c>
      <c r="B34" s="36"/>
      <c r="C34" s="36"/>
      <c r="E34" s="35" t="s">
        <v>80</v>
      </c>
      <c r="F34" s="35"/>
      <c r="G34" s="35"/>
      <c r="H34" s="35"/>
      <c r="I34" s="35"/>
    </row>
    <row r="35" spans="1:17" s="19" customFormat="1" ht="17.25" customHeight="1" x14ac:dyDescent="0.2">
      <c r="A35" s="62" t="s">
        <v>7</v>
      </c>
      <c r="B35" s="18" t="s">
        <v>8</v>
      </c>
      <c r="C35" s="37" t="s">
        <v>9</v>
      </c>
      <c r="E35" s="59"/>
      <c r="F35" s="59"/>
      <c r="G35" s="59"/>
      <c r="H35" s="59"/>
      <c r="I35" s="61" t="s">
        <v>15</v>
      </c>
    </row>
    <row r="36" spans="1:17" s="4" customFormat="1" ht="17.25" customHeight="1" x14ac:dyDescent="0.2">
      <c r="A36" s="20" t="s">
        <v>65</v>
      </c>
      <c r="B36" s="21" t="s">
        <v>49</v>
      </c>
      <c r="C36" s="21" t="s">
        <v>45</v>
      </c>
      <c r="E36" s="20" t="s">
        <v>11</v>
      </c>
      <c r="F36" s="22"/>
      <c r="G36" s="22"/>
      <c r="H36" s="22"/>
      <c r="I36" s="48">
        <v>0.8246</v>
      </c>
    </row>
    <row r="37" spans="1:17" s="4" customFormat="1" ht="17.25" customHeight="1" x14ac:dyDescent="0.2">
      <c r="A37" s="6" t="s">
        <v>67</v>
      </c>
      <c r="B37" s="72" t="s">
        <v>49</v>
      </c>
      <c r="C37" s="72" t="s">
        <v>45</v>
      </c>
      <c r="E37" s="6" t="s">
        <v>12</v>
      </c>
      <c r="I37" s="67">
        <v>0</v>
      </c>
      <c r="O37" s="6"/>
      <c r="P37" s="72"/>
      <c r="Q37" s="72"/>
    </row>
    <row r="38" spans="1:17" s="4" customFormat="1" ht="17.25" customHeight="1" x14ac:dyDescent="0.2">
      <c r="A38" s="20" t="s">
        <v>64</v>
      </c>
      <c r="B38" s="21" t="s">
        <v>49</v>
      </c>
      <c r="C38" s="21" t="s">
        <v>45</v>
      </c>
      <c r="E38" s="20" t="s">
        <v>13</v>
      </c>
      <c r="F38" s="22"/>
      <c r="G38" s="22"/>
      <c r="H38" s="22"/>
      <c r="I38" s="48">
        <v>0.114</v>
      </c>
      <c r="O38" s="6"/>
      <c r="P38" s="72"/>
      <c r="Q38" s="72"/>
    </row>
    <row r="39" spans="1:17" s="4" customFormat="1" ht="17.25" customHeight="1" thickBot="1" x14ac:dyDescent="0.25">
      <c r="A39" s="23" t="s">
        <v>52</v>
      </c>
      <c r="B39" s="24" t="s">
        <v>44</v>
      </c>
      <c r="C39" s="24" t="s">
        <v>51</v>
      </c>
      <c r="E39" s="34" t="s">
        <v>14</v>
      </c>
      <c r="F39" s="26"/>
      <c r="G39" s="26"/>
      <c r="H39" s="26"/>
      <c r="I39" s="68">
        <v>6.1400000000000003E-2</v>
      </c>
    </row>
    <row r="40" spans="1:17" s="4" customFormat="1" ht="17.25" customHeight="1" x14ac:dyDescent="0.2">
      <c r="A40" s="20" t="s">
        <v>47</v>
      </c>
      <c r="B40" s="21" t="s">
        <v>46</v>
      </c>
      <c r="C40" s="21" t="s">
        <v>45</v>
      </c>
    </row>
    <row r="41" spans="1:17" s="5" customFormat="1" ht="12" x14ac:dyDescent="0.2"/>
    <row r="42" spans="1:17" s="4" customFormat="1" ht="17.25" customHeight="1" x14ac:dyDescent="0.2">
      <c r="A42" s="75" t="s">
        <v>79</v>
      </c>
      <c r="B42" s="36"/>
      <c r="C42" s="36"/>
      <c r="D42" s="36"/>
    </row>
    <row r="43" spans="1:17" s="19" customFormat="1" ht="17.25" customHeight="1" x14ac:dyDescent="0.2">
      <c r="A43" s="59"/>
      <c r="B43" s="59"/>
      <c r="C43" s="59"/>
      <c r="D43" s="60" t="s">
        <v>15</v>
      </c>
    </row>
    <row r="44" spans="1:17" s="4" customFormat="1" ht="17.25" customHeight="1" x14ac:dyDescent="0.2">
      <c r="A44" s="14" t="s">
        <v>17</v>
      </c>
      <c r="B44" s="22"/>
      <c r="C44" s="22"/>
      <c r="D44" s="48">
        <v>0.1444</v>
      </c>
    </row>
    <row r="45" spans="1:17" s="4" customFormat="1" ht="17.25" customHeight="1" x14ac:dyDescent="0.2">
      <c r="A45" s="7" t="s">
        <v>18</v>
      </c>
      <c r="D45" s="67">
        <v>7.4300000000000005E-2</v>
      </c>
    </row>
    <row r="46" spans="1:17" s="4" customFormat="1" ht="17.25" customHeight="1" x14ac:dyDescent="0.2">
      <c r="A46" s="14" t="s">
        <v>53</v>
      </c>
      <c r="B46" s="22"/>
      <c r="C46" s="22"/>
      <c r="D46" s="48">
        <v>0.33960000000000001</v>
      </c>
    </row>
    <row r="47" spans="1:17" s="4" customFormat="1" ht="17.25" customHeight="1" x14ac:dyDescent="0.2">
      <c r="A47" s="7" t="s">
        <v>19</v>
      </c>
      <c r="D47" s="67">
        <v>0.23139999999999999</v>
      </c>
    </row>
    <row r="48" spans="1:17" s="4" customFormat="1" ht="17.25" customHeight="1" x14ac:dyDescent="0.2">
      <c r="A48" s="14" t="s">
        <v>20</v>
      </c>
      <c r="B48" s="22"/>
      <c r="C48" s="22"/>
      <c r="D48" s="48">
        <v>0.12740000000000001</v>
      </c>
    </row>
    <row r="49" spans="1:9" s="4" customFormat="1" ht="17.25" customHeight="1" x14ac:dyDescent="0.2">
      <c r="A49" s="7" t="s">
        <v>12</v>
      </c>
      <c r="D49" s="67">
        <v>0</v>
      </c>
    </row>
    <row r="50" spans="1:9" s="4" customFormat="1" ht="17.25" customHeight="1" x14ac:dyDescent="0.2">
      <c r="A50" s="14" t="s">
        <v>21</v>
      </c>
      <c r="B50" s="22"/>
      <c r="C50" s="22"/>
      <c r="D50" s="48">
        <v>0</v>
      </c>
    </row>
    <row r="51" spans="1:9" s="4" customFormat="1" ht="17.25" customHeight="1" thickBot="1" x14ac:dyDescent="0.25">
      <c r="A51" s="39" t="s">
        <v>14</v>
      </c>
      <c r="B51" s="26"/>
      <c r="C51" s="26"/>
      <c r="D51" s="68">
        <v>8.2900000000000001E-2</v>
      </c>
    </row>
    <row r="52" spans="1:9" s="5" customFormat="1" ht="12" x14ac:dyDescent="0.2">
      <c r="A52" s="38"/>
      <c r="B52" s="38"/>
      <c r="C52" s="38"/>
      <c r="D52" s="38"/>
      <c r="E52" s="38"/>
      <c r="F52" s="38"/>
      <c r="G52" s="38"/>
      <c r="H52" s="38"/>
      <c r="I52" s="38"/>
    </row>
    <row r="53" spans="1:9" s="27" customFormat="1" ht="146.25" customHeight="1" x14ac:dyDescent="0.2">
      <c r="A53" s="147" t="s">
        <v>76</v>
      </c>
      <c r="B53" s="147"/>
      <c r="C53" s="147"/>
      <c r="D53" s="147"/>
      <c r="E53" s="147"/>
      <c r="F53" s="147"/>
      <c r="G53" s="147"/>
      <c r="H53" s="147"/>
      <c r="I53" s="147"/>
    </row>
    <row r="54" spans="1:9" s="2" customFormat="1" ht="12.75" customHeight="1" x14ac:dyDescent="0.2">
      <c r="A54" s="2" t="s">
        <v>77</v>
      </c>
      <c r="B54" s="65">
        <v>43100</v>
      </c>
    </row>
    <row r="55" spans="1:9" s="2" customFormat="1" ht="12.75" customHeight="1" x14ac:dyDescent="0.2">
      <c r="A55" s="74" t="s">
        <v>78</v>
      </c>
    </row>
    <row r="56" spans="1:9" s="2" customFormat="1" ht="11.25" x14ac:dyDescent="0.2"/>
    <row r="57" spans="1:9" s="2" customFormat="1" ht="11.25" x14ac:dyDescent="0.2"/>
    <row r="58" spans="1:9" s="2" customFormat="1" ht="11.25" x14ac:dyDescent="0.2"/>
    <row r="59" spans="1:9" s="2" customFormat="1" ht="11.25" x14ac:dyDescent="0.2">
      <c r="A59" s="56"/>
      <c r="B59" s="56"/>
      <c r="C59" s="56"/>
      <c r="D59" s="56"/>
      <c r="E59" s="56"/>
      <c r="F59" s="56"/>
      <c r="G59" s="56"/>
      <c r="H59" s="56"/>
      <c r="I59" s="56"/>
    </row>
    <row r="60" spans="1:9" s="2" customFormat="1" ht="11.25" x14ac:dyDescent="0.2"/>
    <row r="61" spans="1:9" s="2" customFormat="1" ht="11.25" x14ac:dyDescent="0.2"/>
    <row r="62" spans="1:9" s="2" customFormat="1" ht="16.5" x14ac:dyDescent="0.2">
      <c r="A62" s="43"/>
    </row>
  </sheetData>
  <sheetProtection algorithmName="SHA-512" hashValue="ubu8fAhqt6Ma1KYuYzznz34T2QJtoLVKl1ASt9f4uQAy8dxiBePn+M58uLOn3xjgP3wp23QPNv5nRgu+CKIyTA==" saltValue="iH3tlMuR3MInjqCpkHQb0w==" spinCount="100000" sheet="1" objects="1" scenarios="1"/>
  <mergeCells count="2">
    <mergeCell ref="B2:E7"/>
    <mergeCell ref="A53:I53"/>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dimension ref="A1:Q65"/>
  <sheetViews>
    <sheetView showGridLines="0" zoomScaleNormal="100" workbookViewId="0">
      <selection activeCell="E22" sqref="E22"/>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43281</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26725148441.2799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2.2700000000000001E-2</v>
      </c>
    </row>
    <row r="17" spans="1:7" s="7" customFormat="1" ht="17.25" customHeight="1" x14ac:dyDescent="0.2">
      <c r="A17" s="13" t="s">
        <v>22</v>
      </c>
      <c r="B17" s="13"/>
      <c r="C17" s="14"/>
      <c r="D17" s="14"/>
      <c r="E17" s="14"/>
      <c r="F17" s="14"/>
      <c r="G17" s="15">
        <f>G16-0.3%</f>
        <v>1.9700000000000002E-2</v>
      </c>
    </row>
    <row r="18" spans="1:7" s="7" customFormat="1" ht="17.25" customHeight="1" x14ac:dyDescent="0.2">
      <c r="A18" s="16" t="s">
        <v>25</v>
      </c>
      <c r="B18" s="16"/>
      <c r="G18" s="8">
        <f>G16-0.2%</f>
        <v>2.0700000000000003E-2</v>
      </c>
    </row>
    <row r="19" spans="1:7" s="7" customFormat="1" ht="17.25" customHeight="1" x14ac:dyDescent="0.2">
      <c r="A19" s="13" t="s">
        <v>26</v>
      </c>
      <c r="B19" s="13"/>
      <c r="C19" s="14"/>
      <c r="D19" s="14"/>
      <c r="E19" s="14"/>
      <c r="F19" s="14"/>
      <c r="G19" s="15">
        <f>G16-0.5%</f>
        <v>1.77E-2</v>
      </c>
    </row>
    <row r="20" spans="1:7" s="7" customFormat="1" ht="17.25" customHeight="1" x14ac:dyDescent="0.2">
      <c r="A20" s="16" t="s">
        <v>27</v>
      </c>
      <c r="B20" s="16"/>
      <c r="G20" s="8">
        <f>G16-0.85%</f>
        <v>1.4200000000000001E-2</v>
      </c>
    </row>
    <row r="21" spans="1:7" s="7" customFormat="1" ht="17.25" customHeight="1" x14ac:dyDescent="0.2">
      <c r="A21" s="13" t="s">
        <v>34</v>
      </c>
      <c r="B21" s="13"/>
      <c r="C21" s="14"/>
      <c r="D21" s="14"/>
      <c r="E21" s="14"/>
      <c r="F21" s="14"/>
      <c r="G21" s="15">
        <f>G16-0.6%</f>
        <v>1.67E-2</v>
      </c>
    </row>
    <row r="22" spans="1:7" s="7" customFormat="1" ht="17.25" customHeight="1" x14ac:dyDescent="0.2">
      <c r="A22" s="16" t="s">
        <v>33</v>
      </c>
      <c r="B22" s="16"/>
      <c r="G22" s="8">
        <f>G16-0.8%</f>
        <v>1.4700000000000001E-2</v>
      </c>
    </row>
    <row r="23" spans="1:7" s="7" customFormat="1" ht="17.25" customHeight="1" x14ac:dyDescent="0.2">
      <c r="A23" s="13" t="s">
        <v>28</v>
      </c>
      <c r="B23" s="13"/>
      <c r="C23" s="14"/>
      <c r="D23" s="14"/>
      <c r="E23" s="14"/>
      <c r="F23" s="14"/>
      <c r="G23" s="15">
        <f>G16-0.55%</f>
        <v>1.72E-2</v>
      </c>
    </row>
    <row r="24" spans="1:7" s="7" customFormat="1" ht="17.25" customHeight="1" x14ac:dyDescent="0.2">
      <c r="A24" s="16" t="s">
        <v>29</v>
      </c>
      <c r="B24" s="16"/>
      <c r="G24" s="8">
        <f>G16-1.1%</f>
        <v>1.17E-2</v>
      </c>
    </row>
    <row r="25" spans="1:7" s="7" customFormat="1" ht="17.25" customHeight="1" x14ac:dyDescent="0.2">
      <c r="A25" s="13" t="s">
        <v>35</v>
      </c>
      <c r="B25" s="13"/>
      <c r="C25" s="14"/>
      <c r="D25" s="14"/>
      <c r="E25" s="14"/>
      <c r="F25" s="14"/>
      <c r="G25" s="15">
        <f>G16-0.45%</f>
        <v>1.8200000000000001E-2</v>
      </c>
    </row>
    <row r="26" spans="1:7" s="7" customFormat="1" ht="17.25" customHeight="1" x14ac:dyDescent="0.2">
      <c r="A26" s="16" t="s">
        <v>31</v>
      </c>
      <c r="B26" s="16"/>
      <c r="G26" s="8">
        <f>G16-0.25%</f>
        <v>2.0200000000000003E-2</v>
      </c>
    </row>
    <row r="27" spans="1:7" s="7" customFormat="1" ht="17.25" customHeight="1" x14ac:dyDescent="0.2">
      <c r="A27" s="13" t="s">
        <v>36</v>
      </c>
      <c r="B27" s="13"/>
      <c r="C27" s="14"/>
      <c r="D27" s="14"/>
      <c r="E27" s="14"/>
      <c r="F27" s="14"/>
      <c r="G27" s="15">
        <v>1.67E-2</v>
      </c>
    </row>
    <row r="28" spans="1:7" s="7" customFormat="1" ht="17.25" customHeight="1" x14ac:dyDescent="0.2">
      <c r="A28" s="16" t="s">
        <v>37</v>
      </c>
      <c r="B28" s="16"/>
      <c r="G28" s="8">
        <v>1.3899999999999999E-2</v>
      </c>
    </row>
    <row r="29" spans="1:7" s="7" customFormat="1" ht="17.25" customHeight="1" x14ac:dyDescent="0.2">
      <c r="A29" s="13" t="s">
        <v>38</v>
      </c>
      <c r="B29" s="13"/>
      <c r="C29" s="14"/>
      <c r="D29" s="14"/>
      <c r="E29" s="14"/>
      <c r="F29" s="14"/>
      <c r="G29" s="15">
        <v>1.14E-2</v>
      </c>
    </row>
    <row r="30" spans="1:7" s="7" customFormat="1" ht="17.25" customHeight="1" x14ac:dyDescent="0.2">
      <c r="A30" s="16" t="s">
        <v>32</v>
      </c>
      <c r="B30" s="16"/>
      <c r="G30" s="8">
        <f>G16-0.4%</f>
        <v>1.8700000000000001E-2</v>
      </c>
    </row>
    <row r="31" spans="1:7" s="7" customFormat="1" ht="17.25" customHeight="1" x14ac:dyDescent="0.2">
      <c r="A31" s="9" t="s">
        <v>54</v>
      </c>
      <c r="B31" s="9"/>
      <c r="C31" s="9"/>
      <c r="D31" s="9"/>
      <c r="E31" s="9"/>
      <c r="F31" s="9"/>
      <c r="G31" s="64">
        <v>2.59</v>
      </c>
    </row>
    <row r="32" spans="1:7" s="7" customFormat="1" ht="17.25" customHeight="1" x14ac:dyDescent="0.2">
      <c r="A32" s="9" t="s">
        <v>42</v>
      </c>
      <c r="B32" s="9"/>
      <c r="C32" s="9"/>
      <c r="D32" s="9"/>
      <c r="E32" s="9"/>
      <c r="F32" s="9"/>
      <c r="G32" s="9">
        <v>10</v>
      </c>
    </row>
    <row r="33" spans="1:17" s="7" customFormat="1" ht="17.25" customHeight="1" x14ac:dyDescent="0.2">
      <c r="A33" s="9" t="s">
        <v>3</v>
      </c>
      <c r="B33" s="9"/>
      <c r="C33" s="9"/>
      <c r="D33" s="9"/>
      <c r="E33" s="9"/>
      <c r="F33" s="9"/>
      <c r="G33" s="55">
        <v>3764</v>
      </c>
    </row>
    <row r="34" spans="1:17" s="7" customFormat="1" ht="17.25" customHeight="1" x14ac:dyDescent="0.2">
      <c r="A34" s="9" t="s">
        <v>4</v>
      </c>
      <c r="B34" s="9"/>
      <c r="C34" s="9"/>
      <c r="D34" s="9"/>
      <c r="E34" s="9"/>
      <c r="F34" s="9"/>
      <c r="G34" s="54">
        <v>0.98609999999999998</v>
      </c>
    </row>
    <row r="35" spans="1:17" s="7" customFormat="1" ht="17.25" customHeight="1" thickBot="1" x14ac:dyDescent="0.25">
      <c r="A35" s="31" t="s">
        <v>24</v>
      </c>
      <c r="B35" s="31"/>
      <c r="C35" s="31"/>
      <c r="D35" s="31"/>
      <c r="E35" s="31"/>
      <c r="F35" s="31"/>
      <c r="G35" s="47">
        <v>0.32217499999999999</v>
      </c>
    </row>
    <row r="36" spans="1:17" s="5" customFormat="1" ht="12" x14ac:dyDescent="0.2"/>
    <row r="37" spans="1:17" s="4" customFormat="1" ht="17.25" customHeight="1" x14ac:dyDescent="0.2">
      <c r="A37" s="35" t="s">
        <v>6</v>
      </c>
      <c r="B37" s="36"/>
      <c r="C37" s="36"/>
      <c r="E37" s="35" t="s">
        <v>80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65</v>
      </c>
      <c r="B39" s="21" t="s">
        <v>49</v>
      </c>
      <c r="C39" s="21" t="s">
        <v>45</v>
      </c>
      <c r="E39" s="20" t="s">
        <v>11</v>
      </c>
      <c r="F39" s="22"/>
      <c r="G39" s="22"/>
      <c r="H39" s="22"/>
      <c r="I39" s="48">
        <v>0.82530000000000003</v>
      </c>
    </row>
    <row r="40" spans="1:17" s="4" customFormat="1" ht="17.25" customHeight="1" x14ac:dyDescent="0.2">
      <c r="A40" s="6" t="s">
        <v>67</v>
      </c>
      <c r="B40" s="72" t="s">
        <v>49</v>
      </c>
      <c r="C40" s="72" t="s">
        <v>45</v>
      </c>
      <c r="E40" s="6" t="s">
        <v>12</v>
      </c>
      <c r="I40" s="67">
        <v>0</v>
      </c>
      <c r="O40" s="6"/>
      <c r="P40" s="72"/>
      <c r="Q40" s="72"/>
    </row>
    <row r="41" spans="1:17" s="4" customFormat="1" ht="17.25" customHeight="1" x14ac:dyDescent="0.2">
      <c r="A41" s="20" t="s">
        <v>64</v>
      </c>
      <c r="B41" s="21" t="s">
        <v>49</v>
      </c>
      <c r="C41" s="21" t="s">
        <v>45</v>
      </c>
      <c r="E41" s="20" t="s">
        <v>13</v>
      </c>
      <c r="F41" s="22"/>
      <c r="G41" s="22"/>
      <c r="H41" s="22"/>
      <c r="I41" s="48">
        <v>0.11409999999999999</v>
      </c>
      <c r="O41" s="6"/>
      <c r="P41" s="72"/>
      <c r="Q41" s="72"/>
    </row>
    <row r="42" spans="1:17" s="4" customFormat="1" ht="17.25" customHeight="1" thickBot="1" x14ac:dyDescent="0.25">
      <c r="A42" s="23" t="s">
        <v>52</v>
      </c>
      <c r="B42" s="24" t="s">
        <v>44</v>
      </c>
      <c r="C42" s="24" t="s">
        <v>51</v>
      </c>
      <c r="E42" s="34" t="s">
        <v>14</v>
      </c>
      <c r="F42" s="26"/>
      <c r="G42" s="26"/>
      <c r="H42" s="26"/>
      <c r="I42" s="68">
        <v>6.0600000000000001E-2</v>
      </c>
    </row>
    <row r="43" spans="1:17" s="4" customFormat="1" ht="17.25" customHeight="1" x14ac:dyDescent="0.2">
      <c r="A43" s="20" t="s">
        <v>47</v>
      </c>
      <c r="B43" s="21" t="s">
        <v>46</v>
      </c>
      <c r="C43" s="21" t="s">
        <v>45</v>
      </c>
    </row>
    <row r="44" spans="1:17" s="5" customFormat="1" ht="12" x14ac:dyDescent="0.2"/>
    <row r="45" spans="1:17" s="4" customFormat="1" ht="17.25" customHeight="1" x14ac:dyDescent="0.2">
      <c r="A45" s="75" t="s">
        <v>79</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0.13389999999999999</v>
      </c>
    </row>
    <row r="48" spans="1:17" s="4" customFormat="1" ht="17.25" customHeight="1" x14ac:dyDescent="0.2">
      <c r="A48" s="7" t="s">
        <v>18</v>
      </c>
      <c r="D48" s="67">
        <v>7.5499999999999998E-2</v>
      </c>
    </row>
    <row r="49" spans="1:9" s="4" customFormat="1" ht="17.25" customHeight="1" x14ac:dyDescent="0.2">
      <c r="A49" s="14" t="s">
        <v>53</v>
      </c>
      <c r="B49" s="22"/>
      <c r="C49" s="22"/>
      <c r="D49" s="48">
        <v>0.33900000000000002</v>
      </c>
    </row>
    <row r="50" spans="1:9" s="4" customFormat="1" ht="17.25" customHeight="1" x14ac:dyDescent="0.2">
      <c r="A50" s="7" t="s">
        <v>19</v>
      </c>
      <c r="D50" s="67">
        <v>0.23150000000000001</v>
      </c>
    </row>
    <row r="51" spans="1:9" s="4" customFormat="1" ht="17.25" customHeight="1" x14ac:dyDescent="0.2">
      <c r="A51" s="14" t="s">
        <v>20</v>
      </c>
      <c r="B51" s="22"/>
      <c r="C51" s="22"/>
      <c r="D51" s="48">
        <v>0.13100000000000001</v>
      </c>
    </row>
    <row r="52" spans="1:9" s="4" customFormat="1" ht="17.25" customHeight="1" x14ac:dyDescent="0.2">
      <c r="A52" s="7" t="s">
        <v>12</v>
      </c>
      <c r="D52" s="67">
        <v>0</v>
      </c>
    </row>
    <row r="53" spans="1:9" s="4" customFormat="1" ht="17.25" customHeight="1" x14ac:dyDescent="0.2">
      <c r="A53" s="14" t="s">
        <v>21</v>
      </c>
      <c r="B53" s="22"/>
      <c r="C53" s="22"/>
      <c r="D53" s="48">
        <v>0</v>
      </c>
    </row>
    <row r="54" spans="1:9" s="4" customFormat="1" ht="17.25" customHeight="1" thickBot="1" x14ac:dyDescent="0.25">
      <c r="A54" s="39" t="s">
        <v>14</v>
      </c>
      <c r="B54" s="26"/>
      <c r="C54" s="26"/>
      <c r="D54" s="68">
        <v>8.9099999999999999E-2</v>
      </c>
    </row>
    <row r="55" spans="1:9" s="5" customFormat="1" ht="12" x14ac:dyDescent="0.2">
      <c r="A55" s="38"/>
      <c r="B55" s="38"/>
      <c r="C55" s="38"/>
      <c r="D55" s="38"/>
      <c r="E55" s="38"/>
      <c r="F55" s="38"/>
      <c r="G55" s="38"/>
      <c r="H55" s="38"/>
      <c r="I55" s="38"/>
    </row>
    <row r="56" spans="1:9" s="27" customFormat="1" ht="154.5" customHeight="1" x14ac:dyDescent="0.2">
      <c r="A56" s="147" t="s">
        <v>76</v>
      </c>
      <c r="B56" s="147"/>
      <c r="C56" s="147"/>
      <c r="D56" s="147"/>
      <c r="E56" s="147"/>
      <c r="F56" s="147"/>
      <c r="G56" s="147"/>
      <c r="H56" s="147"/>
      <c r="I56" s="147"/>
    </row>
    <row r="57" spans="1:9" s="2" customFormat="1" ht="12.75" customHeight="1" x14ac:dyDescent="0.2">
      <c r="A57" s="2" t="s">
        <v>77</v>
      </c>
      <c r="B57" s="65">
        <v>43100</v>
      </c>
    </row>
    <row r="58" spans="1:9" s="2" customFormat="1" ht="12.75" customHeight="1" x14ac:dyDescent="0.2">
      <c r="A58" s="74" t="s">
        <v>78</v>
      </c>
    </row>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algorithmName="SHA-512" hashValue="KirN0kW0PK3vgtguTir/uT54La+9NjpJgYAIOQ82VKUyQEwdOZvBKcZNaUct5OtsEwlIOYw+MajBBm+4YqGW2A==" saltValue="cGTzBNxthRhT7gtOn2oigw==" spinCount="100000"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7036D-8955-42B7-8E93-7F52BD03D912}">
  <dimension ref="A1:Q62"/>
  <sheetViews>
    <sheetView showGridLines="0" zoomScaleNormal="100" workbookViewId="0">
      <selection activeCell="B10" sqref="B10"/>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45169</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20587070077.220001</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36">
        <f>'[73]SVW Net Blended Yield'!$F$20</f>
        <v>3.0268090079705001E-2</v>
      </c>
      <c r="H16" s="114"/>
      <c r="I16" s="114"/>
    </row>
    <row r="17" spans="1:11" s="92" customFormat="1" ht="17.25" customHeight="1" x14ac:dyDescent="0.2">
      <c r="A17" s="116" t="s">
        <v>101</v>
      </c>
      <c r="B17" s="116"/>
      <c r="C17" s="90"/>
      <c r="D17" s="90"/>
      <c r="E17" s="90"/>
      <c r="F17" s="90"/>
      <c r="G17" s="115">
        <f>'[74]SVC Net Blended Yield'!$F$20</f>
        <v>2.81722224958048E-2</v>
      </c>
      <c r="H17" s="114"/>
      <c r="I17" s="114"/>
    </row>
    <row r="18" spans="1:11" s="92" customFormat="1" ht="17.25" customHeight="1" x14ac:dyDescent="0.2">
      <c r="A18" s="118" t="s">
        <v>102</v>
      </c>
      <c r="B18" s="118"/>
      <c r="G18" s="136">
        <f>'[75]SVE Net Blended Yield'!$F$20</f>
        <v>2.86722224958047E-2</v>
      </c>
      <c r="H18" s="114"/>
      <c r="I18" s="114"/>
      <c r="K18" s="114"/>
    </row>
    <row r="19" spans="1:11" s="92" customFormat="1" ht="17.25" customHeight="1" x14ac:dyDescent="0.2">
      <c r="A19" s="116" t="s">
        <v>103</v>
      </c>
      <c r="B19" s="116"/>
      <c r="C19" s="90"/>
      <c r="D19" s="90"/>
      <c r="E19" s="90"/>
      <c r="F19" s="90"/>
      <c r="G19" s="115">
        <f>'[76]SVF Net Blended Yield'!$F$20</f>
        <v>2.6172222495804701E-2</v>
      </c>
      <c r="H19" s="114"/>
      <c r="I19" s="114"/>
    </row>
    <row r="20" spans="1:11" s="92" customFormat="1" ht="17.25" customHeight="1" x14ac:dyDescent="0.2">
      <c r="A20" s="118" t="s">
        <v>104</v>
      </c>
      <c r="B20" s="118"/>
      <c r="G20" s="136">
        <f>'[77]SVJ Net Blended Yield'!$F$20</f>
        <v>2.3172222495804799E-2</v>
      </c>
      <c r="H20" s="114"/>
      <c r="I20" s="114"/>
    </row>
    <row r="21" spans="1:11" s="92" customFormat="1" ht="17.25" customHeight="1" x14ac:dyDescent="0.2">
      <c r="A21" s="116" t="s">
        <v>105</v>
      </c>
      <c r="B21" s="116"/>
      <c r="C21" s="90"/>
      <c r="D21" s="90"/>
      <c r="E21" s="90"/>
      <c r="F21" s="90"/>
      <c r="G21" s="115">
        <f>'[78]SVK Net Blended Yield'!$F$20</f>
        <v>2.51722224958047E-2</v>
      </c>
      <c r="H21" s="114"/>
      <c r="I21" s="114"/>
    </row>
    <row r="22" spans="1:11" s="92" customFormat="1" ht="17.25" customHeight="1" x14ac:dyDescent="0.2">
      <c r="A22" s="118" t="s">
        <v>106</v>
      </c>
      <c r="B22" s="118"/>
      <c r="G22" s="136">
        <f>'[79]SVL Net Blended Yield'!$F$20</f>
        <v>2.3172222495804799E-2</v>
      </c>
      <c r="H22" s="114"/>
      <c r="I22" s="114"/>
    </row>
    <row r="23" spans="1:11" s="92" customFormat="1" ht="17.25" customHeight="1" x14ac:dyDescent="0.2">
      <c r="A23" s="116" t="s">
        <v>107</v>
      </c>
      <c r="B23" s="116"/>
      <c r="C23" s="90"/>
      <c r="D23" s="90"/>
      <c r="E23" s="90"/>
      <c r="F23" s="90"/>
      <c r="G23" s="115">
        <f>'[80]SVM Net Blended Yield'!$F$20</f>
        <v>2.5672222495804701E-2</v>
      </c>
      <c r="H23" s="114"/>
      <c r="I23" s="114"/>
      <c r="K23" s="114"/>
    </row>
    <row r="24" spans="1:11" s="92" customFormat="1" ht="17.25" customHeight="1" x14ac:dyDescent="0.2">
      <c r="A24" s="118" t="s">
        <v>108</v>
      </c>
      <c r="B24" s="118"/>
      <c r="G24" s="136">
        <f>'[81]SVN Net Blended Yield'!$F$20</f>
        <v>2.06722224958047E-2</v>
      </c>
      <c r="H24" s="114"/>
      <c r="I24" s="114"/>
    </row>
    <row r="25" spans="1:11" s="92" customFormat="1" ht="17.25" customHeight="1" x14ac:dyDescent="0.2">
      <c r="A25" s="116" t="s">
        <v>109</v>
      </c>
      <c r="B25" s="116"/>
      <c r="C25" s="90"/>
      <c r="D25" s="90"/>
      <c r="E25" s="90"/>
      <c r="F25" s="90"/>
      <c r="G25" s="115">
        <f>'[82]SVO Net Blended Yield'!$F$20</f>
        <v>2.6672222495804799E-2</v>
      </c>
      <c r="H25" s="114"/>
      <c r="I25" s="114"/>
    </row>
    <row r="26" spans="1:11" s="92" customFormat="1" ht="17.25" customHeight="1" x14ac:dyDescent="0.2">
      <c r="A26" s="118" t="s">
        <v>110</v>
      </c>
      <c r="B26" s="118"/>
      <c r="G26" s="136">
        <f>'[83]SVQ Net Blended Yield'!$F$20</f>
        <v>2.8672222495804801E-2</v>
      </c>
      <c r="H26" s="114"/>
      <c r="I26" s="114"/>
    </row>
    <row r="27" spans="1:11" s="92" customFormat="1" ht="17.25" customHeight="1" x14ac:dyDescent="0.2">
      <c r="A27" s="116" t="s">
        <v>111</v>
      </c>
      <c r="B27" s="116"/>
      <c r="C27" s="90"/>
      <c r="D27" s="90"/>
      <c r="E27" s="90"/>
      <c r="F27" s="90"/>
      <c r="G27" s="115">
        <f>'[84]SVU Net Blended Yield'!$F$20</f>
        <v>2.6672222495804698E-2</v>
      </c>
      <c r="H27" s="114"/>
      <c r="I27" s="114"/>
    </row>
    <row r="28" spans="1:11" s="92" customFormat="1" ht="17.25" customHeight="1" x14ac:dyDescent="0.2">
      <c r="A28" s="111" t="s">
        <v>54</v>
      </c>
      <c r="B28" s="111"/>
      <c r="C28" s="111"/>
      <c r="D28" s="111"/>
      <c r="E28" s="111"/>
      <c r="F28" s="111"/>
      <c r="G28" s="113">
        <v>2.73</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2628</v>
      </c>
      <c r="H30" s="114"/>
      <c r="I30" s="114"/>
    </row>
    <row r="31" spans="1:11" s="92" customFormat="1" ht="17.25" customHeight="1" x14ac:dyDescent="0.2">
      <c r="A31" s="111" t="s">
        <v>4</v>
      </c>
      <c r="B31" s="111"/>
      <c r="C31" s="111"/>
      <c r="D31" s="111"/>
      <c r="E31" s="111"/>
      <c r="F31" s="111"/>
      <c r="G31" s="135">
        <v>0.93669999999999998</v>
      </c>
      <c r="H31" s="114"/>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0.95112799999999997</v>
      </c>
      <c r="J36" s="97"/>
    </row>
    <row r="37" spans="1:17" s="84" customFormat="1" ht="17.25" customHeight="1" x14ac:dyDescent="0.2">
      <c r="A37" s="104" t="s">
        <v>52</v>
      </c>
      <c r="B37" s="103" t="s">
        <v>44</v>
      </c>
      <c r="C37" s="101" t="s">
        <v>51</v>
      </c>
      <c r="D37" s="97"/>
      <c r="E37" s="104" t="s">
        <v>12</v>
      </c>
      <c r="I37" s="91">
        <v>9.188E-3</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3.9682000000000002E-2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0.17765041568705384</v>
      </c>
      <c r="D44" s="97"/>
      <c r="E44" s="90" t="s">
        <v>85</v>
      </c>
      <c r="F44" s="89"/>
      <c r="G44" s="89"/>
      <c r="H44" s="89"/>
      <c r="I44" s="88">
        <v>0.64505471125385039</v>
      </c>
      <c r="J44" s="97"/>
    </row>
    <row r="45" spans="1:17" s="84" customFormat="1" ht="17.25" customHeight="1" x14ac:dyDescent="0.2">
      <c r="A45" s="92" t="s">
        <v>18</v>
      </c>
      <c r="C45" s="91">
        <v>7.3556243820774872E-2</v>
      </c>
      <c r="D45" s="97"/>
      <c r="E45" s="92" t="s">
        <v>86</v>
      </c>
      <c r="I45" s="91">
        <v>6.1617487693672236E-2</v>
      </c>
      <c r="J45" s="97"/>
    </row>
    <row r="46" spans="1:17" s="84" customFormat="1" ht="17.25" customHeight="1" x14ac:dyDescent="0.2">
      <c r="A46" s="90" t="s">
        <v>82</v>
      </c>
      <c r="B46" s="89"/>
      <c r="C46" s="88">
        <v>0.2980231295133553</v>
      </c>
      <c r="D46" s="97"/>
      <c r="E46" s="90" t="s">
        <v>87</v>
      </c>
      <c r="F46" s="89"/>
      <c r="G46" s="89"/>
      <c r="H46" s="89"/>
      <c r="I46" s="88">
        <v>0.1369124062530194</v>
      </c>
      <c r="J46" s="97"/>
    </row>
    <row r="47" spans="1:17" s="84" customFormat="1" ht="17.25" customHeight="1" x14ac:dyDescent="0.2">
      <c r="A47" s="92" t="s">
        <v>19</v>
      </c>
      <c r="C47" s="91">
        <v>0.23095550801466377</v>
      </c>
      <c r="D47" s="97"/>
      <c r="E47" s="92" t="s">
        <v>88</v>
      </c>
      <c r="I47" s="91">
        <v>0.10943694765965913</v>
      </c>
      <c r="J47" s="97"/>
    </row>
    <row r="48" spans="1:17" s="84" customFormat="1" ht="17.25" customHeight="1" x14ac:dyDescent="0.2">
      <c r="A48" s="90" t="s">
        <v>20</v>
      </c>
      <c r="B48" s="89"/>
      <c r="C48" s="88">
        <v>0.16365657565928782</v>
      </c>
      <c r="D48" s="97"/>
      <c r="E48" s="90" t="s">
        <v>90</v>
      </c>
      <c r="F48" s="89"/>
      <c r="G48" s="89"/>
      <c r="H48" s="89"/>
      <c r="I48" s="88">
        <v>5.3565801416362313E-4</v>
      </c>
      <c r="J48" s="97"/>
    </row>
    <row r="49" spans="1:10" s="84" customFormat="1" ht="17.25" customHeight="1" x14ac:dyDescent="0.2">
      <c r="A49" s="92" t="s">
        <v>12</v>
      </c>
      <c r="C49" s="91">
        <v>9.8093058413527556E-3</v>
      </c>
      <c r="D49" s="97"/>
      <c r="E49" s="92" t="s">
        <v>89</v>
      </c>
      <c r="I49" s="91">
        <v>9.3967662145823255E-5</v>
      </c>
      <c r="J49" s="97"/>
    </row>
    <row r="50" spans="1:10" s="84" customFormat="1" ht="17.25" customHeight="1" thickBot="1" x14ac:dyDescent="0.25">
      <c r="A50" s="90" t="s">
        <v>83</v>
      </c>
      <c r="B50" s="89"/>
      <c r="C50" s="88">
        <v>0</v>
      </c>
      <c r="D50" s="97"/>
      <c r="E50" s="129" t="s">
        <v>14</v>
      </c>
      <c r="F50" s="129"/>
      <c r="G50" s="129"/>
      <c r="H50" s="129"/>
      <c r="I50" s="131">
        <v>4.634882146348937E-2</v>
      </c>
      <c r="J50" s="97"/>
    </row>
    <row r="51" spans="1:10" s="84" customFormat="1" ht="17.25" customHeight="1" thickBot="1" x14ac:dyDescent="0.25">
      <c r="A51" s="87" t="s">
        <v>14</v>
      </c>
      <c r="B51" s="86"/>
      <c r="C51" s="85">
        <v>4.6348821463488787E-2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44926</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u4hwyrbF8L6WKUUaUSJVZGp39BoPZnRk1x7p+58zGMRaKo2XlQamPxFfK/gyWId8Lf9vVD6WAf7Qy3/kdsvrzQ==" saltValue="SdFwHbVvehGApX2uQMJ8nQ=="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dimension ref="A1:Q65"/>
  <sheetViews>
    <sheetView showGridLines="0" topLeftCell="A10" zoomScaleNormal="100" workbookViewId="0">
      <selection activeCell="G17" sqref="G17"/>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43251</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27139394132.009998</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2.2499999999999999E-2</v>
      </c>
    </row>
    <row r="17" spans="1:8" s="7" customFormat="1" ht="17.25" customHeight="1" x14ac:dyDescent="0.2">
      <c r="A17" s="13" t="s">
        <v>22</v>
      </c>
      <c r="B17" s="13"/>
      <c r="C17" s="14"/>
      <c r="D17" s="14"/>
      <c r="E17" s="14"/>
      <c r="F17" s="14"/>
      <c r="G17" s="15">
        <f>G16-0.3%</f>
        <v>1.95E-2</v>
      </c>
    </row>
    <row r="18" spans="1:8" s="7" customFormat="1" ht="17.25" customHeight="1" x14ac:dyDescent="0.2">
      <c r="A18" s="16" t="s">
        <v>25</v>
      </c>
      <c r="B18" s="16"/>
      <c r="G18" s="8">
        <f>G16-0.2%</f>
        <v>2.0499999999999997E-2</v>
      </c>
    </row>
    <row r="19" spans="1:8" s="7" customFormat="1" ht="17.25" customHeight="1" x14ac:dyDescent="0.2">
      <c r="A19" s="13" t="s">
        <v>26</v>
      </c>
      <c r="B19" s="13"/>
      <c r="C19" s="14"/>
      <c r="D19" s="14"/>
      <c r="E19" s="14"/>
      <c r="F19" s="14"/>
      <c r="G19" s="15">
        <f>G16-0.5%</f>
        <v>1.7499999999999998E-2</v>
      </c>
    </row>
    <row r="20" spans="1:8" s="7" customFormat="1" ht="17.25" customHeight="1" x14ac:dyDescent="0.2">
      <c r="A20" s="16" t="s">
        <v>27</v>
      </c>
      <c r="B20" s="16"/>
      <c r="G20" s="8">
        <f>G16-0.85%</f>
        <v>1.3999999999999999E-2</v>
      </c>
    </row>
    <row r="21" spans="1:8" s="7" customFormat="1" ht="17.25" customHeight="1" x14ac:dyDescent="0.2">
      <c r="A21" s="13" t="s">
        <v>34</v>
      </c>
      <c r="B21" s="13"/>
      <c r="C21" s="14"/>
      <c r="D21" s="14"/>
      <c r="E21" s="14"/>
      <c r="F21" s="14"/>
      <c r="G21" s="15">
        <f>G16-0.6%</f>
        <v>1.6500000000000001E-2</v>
      </c>
    </row>
    <row r="22" spans="1:8" s="7" customFormat="1" ht="17.25" customHeight="1" x14ac:dyDescent="0.2">
      <c r="A22" s="16" t="s">
        <v>33</v>
      </c>
      <c r="B22" s="16"/>
      <c r="G22" s="8">
        <f>G16-0.8%</f>
        <v>1.4499999999999999E-2</v>
      </c>
    </row>
    <row r="23" spans="1:8" s="7" customFormat="1" ht="17.25" customHeight="1" x14ac:dyDescent="0.2">
      <c r="A23" s="13" t="s">
        <v>28</v>
      </c>
      <c r="B23" s="13"/>
      <c r="C23" s="14"/>
      <c r="D23" s="14"/>
      <c r="E23" s="14"/>
      <c r="F23" s="14"/>
      <c r="G23" s="15">
        <f>G16-0.55%</f>
        <v>1.6999999999999998E-2</v>
      </c>
    </row>
    <row r="24" spans="1:8" s="7" customFormat="1" ht="17.25" customHeight="1" x14ac:dyDescent="0.2">
      <c r="A24" s="16" t="s">
        <v>29</v>
      </c>
      <c r="B24" s="16"/>
      <c r="G24" s="8">
        <f>G16-1.1%</f>
        <v>1.1499999999999998E-2</v>
      </c>
    </row>
    <row r="25" spans="1:8" s="7" customFormat="1" ht="17.25" customHeight="1" x14ac:dyDescent="0.2">
      <c r="A25" s="13" t="s">
        <v>35</v>
      </c>
      <c r="B25" s="13"/>
      <c r="C25" s="14"/>
      <c r="D25" s="14"/>
      <c r="E25" s="14"/>
      <c r="F25" s="14"/>
      <c r="G25" s="15">
        <f>G16-0.45%</f>
        <v>1.7999999999999999E-2</v>
      </c>
    </row>
    <row r="26" spans="1:8" s="7" customFormat="1" ht="17.25" customHeight="1" x14ac:dyDescent="0.2">
      <c r="A26" s="16" t="s">
        <v>31</v>
      </c>
      <c r="B26" s="16"/>
      <c r="G26" s="8">
        <f>G16-0.25%</f>
        <v>0.02</v>
      </c>
    </row>
    <row r="27" spans="1:8" s="7" customFormat="1" ht="17.25" customHeight="1" x14ac:dyDescent="0.2">
      <c r="A27" s="13" t="s">
        <v>36</v>
      </c>
      <c r="B27" s="13"/>
      <c r="C27" s="14"/>
      <c r="D27" s="14"/>
      <c r="E27" s="14"/>
      <c r="F27" s="14"/>
      <c r="G27" s="15">
        <v>1.67E-2</v>
      </c>
    </row>
    <row r="28" spans="1:8" s="7" customFormat="1" ht="17.25" customHeight="1" x14ac:dyDescent="0.2">
      <c r="A28" s="16" t="s">
        <v>37</v>
      </c>
      <c r="B28" s="16"/>
      <c r="G28" s="8">
        <v>1.4E-2</v>
      </c>
    </row>
    <row r="29" spans="1:8" s="7" customFormat="1" ht="17.25" customHeight="1" x14ac:dyDescent="0.2">
      <c r="A29" s="13" t="s">
        <v>38</v>
      </c>
      <c r="B29" s="13"/>
      <c r="C29" s="14"/>
      <c r="D29" s="14"/>
      <c r="E29" s="14"/>
      <c r="F29" s="14"/>
      <c r="G29" s="15">
        <v>1.15E-2</v>
      </c>
    </row>
    <row r="30" spans="1:8" s="7" customFormat="1" ht="17.25" customHeight="1" x14ac:dyDescent="0.2">
      <c r="A30" s="16" t="s">
        <v>32</v>
      </c>
      <c r="B30" s="16"/>
      <c r="G30" s="8">
        <f>G16-0.4%</f>
        <v>1.8499999999999999E-2</v>
      </c>
    </row>
    <row r="31" spans="1:8" s="7" customFormat="1" ht="17.25" customHeight="1" x14ac:dyDescent="0.2">
      <c r="A31" s="9" t="s">
        <v>54</v>
      </c>
      <c r="B31" s="9"/>
      <c r="C31" s="9"/>
      <c r="D31" s="9"/>
      <c r="E31" s="9"/>
      <c r="F31" s="9"/>
      <c r="G31" s="64">
        <v>2.58</v>
      </c>
      <c r="H31" s="71"/>
    </row>
    <row r="32" spans="1:8" s="7" customFormat="1" ht="17.25" customHeight="1" x14ac:dyDescent="0.2">
      <c r="A32" s="9" t="s">
        <v>42</v>
      </c>
      <c r="B32" s="9"/>
      <c r="C32" s="9"/>
      <c r="D32" s="9"/>
      <c r="E32" s="9"/>
      <c r="F32" s="9"/>
      <c r="G32" s="9">
        <v>11</v>
      </c>
    </row>
    <row r="33" spans="1:17" s="7" customFormat="1" ht="17.25" customHeight="1" x14ac:dyDescent="0.2">
      <c r="A33" s="9" t="s">
        <v>3</v>
      </c>
      <c r="B33" s="9"/>
      <c r="C33" s="9"/>
      <c r="D33" s="9"/>
      <c r="E33" s="9"/>
      <c r="F33" s="9"/>
      <c r="G33" s="55">
        <v>3787</v>
      </c>
    </row>
    <row r="34" spans="1:17" s="7" customFormat="1" ht="17.25" customHeight="1" x14ac:dyDescent="0.2">
      <c r="A34" s="9" t="s">
        <v>4</v>
      </c>
      <c r="B34" s="9"/>
      <c r="C34" s="9"/>
      <c r="D34" s="9"/>
      <c r="E34" s="9"/>
      <c r="F34" s="9"/>
      <c r="G34" s="54">
        <v>0.98809999999999998</v>
      </c>
    </row>
    <row r="35" spans="1:17" s="7" customFormat="1" ht="17.25" customHeight="1" thickBot="1" x14ac:dyDescent="0.25">
      <c r="A35" s="31" t="s">
        <v>24</v>
      </c>
      <c r="B35" s="31"/>
      <c r="C35" s="31"/>
      <c r="D35" s="31"/>
      <c r="E35" s="31"/>
      <c r="F35" s="31"/>
      <c r="G35" s="47">
        <v>0.32217499999999999</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65</v>
      </c>
      <c r="B39" s="21" t="s">
        <v>49</v>
      </c>
      <c r="C39" s="21" t="s">
        <v>45</v>
      </c>
      <c r="E39" s="20" t="s">
        <v>11</v>
      </c>
      <c r="F39" s="22"/>
      <c r="G39" s="22"/>
      <c r="H39" s="22"/>
      <c r="I39" s="48">
        <v>0.81100000000000005</v>
      </c>
    </row>
    <row r="40" spans="1:17" s="4" customFormat="1" ht="17.25" customHeight="1" x14ac:dyDescent="0.2">
      <c r="A40" s="6" t="s">
        <v>67</v>
      </c>
      <c r="B40" s="72" t="s">
        <v>49</v>
      </c>
      <c r="C40" s="72" t="s">
        <v>45</v>
      </c>
      <c r="E40" s="6" t="s">
        <v>12</v>
      </c>
      <c r="I40" s="67">
        <v>0</v>
      </c>
      <c r="O40" s="6"/>
      <c r="P40" s="72"/>
      <c r="Q40" s="72"/>
    </row>
    <row r="41" spans="1:17" s="4" customFormat="1" ht="17.25" customHeight="1" x14ac:dyDescent="0.2">
      <c r="A41" s="20" t="s">
        <v>52</v>
      </c>
      <c r="B41" s="21" t="s">
        <v>44</v>
      </c>
      <c r="C41" s="21" t="s">
        <v>51</v>
      </c>
      <c r="E41" s="20" t="s">
        <v>13</v>
      </c>
      <c r="F41" s="22"/>
      <c r="G41" s="22"/>
      <c r="H41" s="22"/>
      <c r="I41" s="48">
        <v>0.112</v>
      </c>
      <c r="O41" s="6"/>
      <c r="P41" s="72"/>
      <c r="Q41" s="72"/>
    </row>
    <row r="42" spans="1:17" s="4" customFormat="1" ht="17.25" customHeight="1" thickBot="1" x14ac:dyDescent="0.25">
      <c r="A42" s="23" t="s">
        <v>64</v>
      </c>
      <c r="B42" s="24" t="s">
        <v>49</v>
      </c>
      <c r="C42" s="24" t="s">
        <v>45</v>
      </c>
      <c r="E42" s="34" t="s">
        <v>14</v>
      </c>
      <c r="F42" s="26"/>
      <c r="G42" s="26"/>
      <c r="H42" s="26"/>
      <c r="I42" s="68">
        <v>7.6999999999999999E-2</v>
      </c>
    </row>
    <row r="43" spans="1:17" s="4" customFormat="1" ht="17.25" customHeight="1" x14ac:dyDescent="0.2">
      <c r="A43" s="20" t="s">
        <v>47</v>
      </c>
      <c r="B43" s="21" t="s">
        <v>46</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0.15379999999999999</v>
      </c>
    </row>
    <row r="48" spans="1:17" s="4" customFormat="1" ht="17.25" customHeight="1" x14ac:dyDescent="0.2">
      <c r="A48" s="7" t="s">
        <v>18</v>
      </c>
      <c r="D48" s="67">
        <v>5.8900000000000001E-2</v>
      </c>
    </row>
    <row r="49" spans="1:9" s="4" customFormat="1" ht="17.25" customHeight="1" x14ac:dyDescent="0.2">
      <c r="A49" s="14" t="s">
        <v>53</v>
      </c>
      <c r="B49" s="22"/>
      <c r="C49" s="22"/>
      <c r="D49" s="48">
        <v>0.32250000000000001</v>
      </c>
    </row>
    <row r="50" spans="1:9" s="4" customFormat="1" ht="17.25" customHeight="1" x14ac:dyDescent="0.2">
      <c r="A50" s="7" t="s">
        <v>19</v>
      </c>
      <c r="D50" s="67">
        <v>0.23400000000000001</v>
      </c>
    </row>
    <row r="51" spans="1:9" s="4" customFormat="1" ht="17.25" customHeight="1" x14ac:dyDescent="0.2">
      <c r="A51" s="14" t="s">
        <v>20</v>
      </c>
      <c r="B51" s="22"/>
      <c r="C51" s="22"/>
      <c r="D51" s="48">
        <v>0.1326</v>
      </c>
    </row>
    <row r="52" spans="1:9" s="4" customFormat="1" ht="17.25" customHeight="1" x14ac:dyDescent="0.2">
      <c r="A52" s="7" t="s">
        <v>12</v>
      </c>
      <c r="D52" s="67">
        <v>0</v>
      </c>
    </row>
    <row r="53" spans="1:9" s="4" customFormat="1" ht="17.25" customHeight="1" x14ac:dyDescent="0.2">
      <c r="A53" s="14" t="s">
        <v>21</v>
      </c>
      <c r="B53" s="22"/>
      <c r="C53" s="22"/>
      <c r="D53" s="48">
        <v>0</v>
      </c>
    </row>
    <row r="54" spans="1:9" s="4" customFormat="1" ht="17.25" customHeight="1" thickBot="1" x14ac:dyDescent="0.25">
      <c r="A54" s="39" t="s">
        <v>14</v>
      </c>
      <c r="B54" s="26"/>
      <c r="C54" s="26"/>
      <c r="D54" s="68">
        <v>9.8199999999999996E-2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43100</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algorithmName="SHA-512" hashValue="0Cvq/lpXM+oDDefWG67I7Ynizyz3B5UlTADYUhNFSBvfDxDxcW/mVoJ43h8AN5UssjHYZWfijANvxhJuz3IGEA==" saltValue="TvsCiDshQ21naE81uNK8/Q==" spinCount="100000"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dimension ref="A1:Q65"/>
  <sheetViews>
    <sheetView showGridLines="0" zoomScaleNormal="100" workbookViewId="0">
      <selection activeCell="B11" sqref="B11"/>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43220</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27174266357.189999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2.24E-2</v>
      </c>
    </row>
    <row r="17" spans="1:8" s="7" customFormat="1" ht="17.25" customHeight="1" x14ac:dyDescent="0.2">
      <c r="A17" s="13" t="s">
        <v>22</v>
      </c>
      <c r="B17" s="13"/>
      <c r="C17" s="14"/>
      <c r="D17" s="14"/>
      <c r="E17" s="14"/>
      <c r="F17" s="14"/>
      <c r="G17" s="15">
        <f>G16-0.3%</f>
        <v>1.9400000000000001E-2</v>
      </c>
    </row>
    <row r="18" spans="1:8" s="7" customFormat="1" ht="17.25" customHeight="1" x14ac:dyDescent="0.2">
      <c r="A18" s="16" t="s">
        <v>25</v>
      </c>
      <c r="B18" s="16"/>
      <c r="G18" s="8">
        <f>G16-0.2%</f>
        <v>2.0400000000000001E-2</v>
      </c>
    </row>
    <row r="19" spans="1:8" s="7" customFormat="1" ht="17.25" customHeight="1" x14ac:dyDescent="0.2">
      <c r="A19" s="13" t="s">
        <v>26</v>
      </c>
      <c r="B19" s="13"/>
      <c r="C19" s="14"/>
      <c r="D19" s="14"/>
      <c r="E19" s="14"/>
      <c r="F19" s="14"/>
      <c r="G19" s="15">
        <f>G16-0.5%</f>
        <v>1.7399999999999999E-2</v>
      </c>
    </row>
    <row r="20" spans="1:8" s="7" customFormat="1" ht="17.25" customHeight="1" x14ac:dyDescent="0.2">
      <c r="A20" s="16" t="s">
        <v>27</v>
      </c>
      <c r="B20" s="16"/>
      <c r="G20" s="8">
        <f>G16-0.85%</f>
        <v>1.3899999999999999E-2</v>
      </c>
    </row>
    <row r="21" spans="1:8" s="7" customFormat="1" ht="17.25" customHeight="1" x14ac:dyDescent="0.2">
      <c r="A21" s="13" t="s">
        <v>34</v>
      </c>
      <c r="B21" s="13"/>
      <c r="C21" s="14"/>
      <c r="D21" s="14"/>
      <c r="E21" s="14"/>
      <c r="F21" s="14"/>
      <c r="G21" s="15">
        <f>G16-0.6%</f>
        <v>1.6399999999999998E-2</v>
      </c>
    </row>
    <row r="22" spans="1:8" s="7" customFormat="1" ht="17.25" customHeight="1" x14ac:dyDescent="0.2">
      <c r="A22" s="16" t="s">
        <v>33</v>
      </c>
      <c r="B22" s="16"/>
      <c r="G22" s="8">
        <f>G16-0.8%</f>
        <v>1.44E-2</v>
      </c>
    </row>
    <row r="23" spans="1:8" s="7" customFormat="1" ht="17.25" customHeight="1" x14ac:dyDescent="0.2">
      <c r="A23" s="13" t="s">
        <v>28</v>
      </c>
      <c r="B23" s="13"/>
      <c r="C23" s="14"/>
      <c r="D23" s="14"/>
      <c r="E23" s="14"/>
      <c r="F23" s="14"/>
      <c r="G23" s="15">
        <f>G16-0.55%</f>
        <v>1.6899999999999998E-2</v>
      </c>
    </row>
    <row r="24" spans="1:8" s="7" customFormat="1" ht="17.25" customHeight="1" x14ac:dyDescent="0.2">
      <c r="A24" s="16" t="s">
        <v>29</v>
      </c>
      <c r="B24" s="16"/>
      <c r="G24" s="8">
        <f>G16-1.1%</f>
        <v>1.1399999999999999E-2</v>
      </c>
    </row>
    <row r="25" spans="1:8" s="7" customFormat="1" ht="17.25" customHeight="1" x14ac:dyDescent="0.2">
      <c r="A25" s="13" t="s">
        <v>35</v>
      </c>
      <c r="B25" s="13"/>
      <c r="C25" s="14"/>
      <c r="D25" s="14"/>
      <c r="E25" s="14"/>
      <c r="F25" s="14"/>
      <c r="G25" s="15">
        <f>G16-0.45%</f>
        <v>1.7899999999999999E-2</v>
      </c>
    </row>
    <row r="26" spans="1:8" s="7" customFormat="1" ht="17.25" customHeight="1" x14ac:dyDescent="0.2">
      <c r="A26" s="16" t="s">
        <v>31</v>
      </c>
      <c r="B26" s="16"/>
      <c r="G26" s="8">
        <f>G16-0.25%</f>
        <v>1.9900000000000001E-2</v>
      </c>
    </row>
    <row r="27" spans="1:8" s="7" customFormat="1" ht="17.25" customHeight="1" x14ac:dyDescent="0.2">
      <c r="A27" s="13" t="s">
        <v>36</v>
      </c>
      <c r="B27" s="13"/>
      <c r="C27" s="14"/>
      <c r="D27" s="14"/>
      <c r="E27" s="14"/>
      <c r="F27" s="14"/>
      <c r="G27" s="15">
        <v>1.6299999999999999E-2</v>
      </c>
    </row>
    <row r="28" spans="1:8" s="7" customFormat="1" ht="17.25" customHeight="1" x14ac:dyDescent="0.2">
      <c r="A28" s="16" t="s">
        <v>37</v>
      </c>
      <c r="B28" s="16"/>
      <c r="G28" s="8">
        <v>1.3599999999999999E-2</v>
      </c>
    </row>
    <row r="29" spans="1:8" s="7" customFormat="1" ht="17.25" customHeight="1" x14ac:dyDescent="0.2">
      <c r="A29" s="13" t="s">
        <v>38</v>
      </c>
      <c r="B29" s="13"/>
      <c r="C29" s="14"/>
      <c r="D29" s="14"/>
      <c r="E29" s="14"/>
      <c r="F29" s="14"/>
      <c r="G29" s="15">
        <v>1.11E-2</v>
      </c>
    </row>
    <row r="30" spans="1:8" s="7" customFormat="1" ht="17.25" customHeight="1" x14ac:dyDescent="0.2">
      <c r="A30" s="16" t="s">
        <v>32</v>
      </c>
      <c r="B30" s="16"/>
      <c r="G30" s="8">
        <f>G16-0.4%</f>
        <v>1.84E-2</v>
      </c>
    </row>
    <row r="31" spans="1:8" s="7" customFormat="1" ht="17.25" customHeight="1" x14ac:dyDescent="0.2">
      <c r="A31" s="9" t="s">
        <v>54</v>
      </c>
      <c r="B31" s="9"/>
      <c r="C31" s="9"/>
      <c r="D31" s="9"/>
      <c r="E31" s="9"/>
      <c r="F31" s="9"/>
      <c r="G31" s="64">
        <v>2.61</v>
      </c>
      <c r="H31" s="71"/>
    </row>
    <row r="32" spans="1:8" s="7" customFormat="1" ht="17.25" customHeight="1" x14ac:dyDescent="0.2">
      <c r="A32" s="9" t="s">
        <v>42</v>
      </c>
      <c r="B32" s="9"/>
      <c r="C32" s="9"/>
      <c r="D32" s="9"/>
      <c r="E32" s="9"/>
      <c r="F32" s="9"/>
      <c r="G32" s="9">
        <v>11</v>
      </c>
    </row>
    <row r="33" spans="1:17" s="7" customFormat="1" ht="17.25" customHeight="1" x14ac:dyDescent="0.2">
      <c r="A33" s="9" t="s">
        <v>3</v>
      </c>
      <c r="B33" s="9"/>
      <c r="C33" s="9"/>
      <c r="D33" s="9"/>
      <c r="E33" s="9"/>
      <c r="F33" s="9"/>
      <c r="G33" s="55">
        <v>3813</v>
      </c>
    </row>
    <row r="34" spans="1:17" s="7" customFormat="1" ht="17.25" customHeight="1" x14ac:dyDescent="0.2">
      <c r="A34" s="9" t="s">
        <v>4</v>
      </c>
      <c r="B34" s="9"/>
      <c r="C34" s="9"/>
      <c r="D34" s="9"/>
      <c r="E34" s="9"/>
      <c r="F34" s="9"/>
      <c r="G34" s="54">
        <v>0.98560000000000003</v>
      </c>
    </row>
    <row r="35" spans="1:17" s="7" customFormat="1" ht="17.25" customHeight="1" thickBot="1" x14ac:dyDescent="0.25">
      <c r="A35" s="31" t="s">
        <v>24</v>
      </c>
      <c r="B35" s="31"/>
      <c r="C35" s="31"/>
      <c r="D35" s="31"/>
      <c r="E35" s="31"/>
      <c r="F35" s="31"/>
      <c r="G35" s="47">
        <v>0.32217499999999999</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65</v>
      </c>
      <c r="B39" s="21" t="s">
        <v>49</v>
      </c>
      <c r="C39" s="21" t="s">
        <v>45</v>
      </c>
      <c r="E39" s="20" t="s">
        <v>11</v>
      </c>
      <c r="F39" s="22"/>
      <c r="G39" s="22"/>
      <c r="H39" s="22"/>
      <c r="I39" s="48">
        <v>0.80830000000000002</v>
      </c>
    </row>
    <row r="40" spans="1:17" s="4" customFormat="1" ht="17.25" customHeight="1" x14ac:dyDescent="0.2">
      <c r="A40" s="6" t="s">
        <v>67</v>
      </c>
      <c r="B40" s="72" t="s">
        <v>49</v>
      </c>
      <c r="C40" s="72" t="s">
        <v>45</v>
      </c>
      <c r="E40" s="6" t="s">
        <v>12</v>
      </c>
      <c r="I40" s="67">
        <v>0</v>
      </c>
      <c r="O40" s="6"/>
      <c r="P40" s="72"/>
      <c r="Q40" s="72"/>
    </row>
    <row r="41" spans="1:17" s="4" customFormat="1" ht="17.25" customHeight="1" x14ac:dyDescent="0.2">
      <c r="A41" s="20" t="s">
        <v>52</v>
      </c>
      <c r="B41" s="21" t="s">
        <v>44</v>
      </c>
      <c r="C41" s="21" t="s">
        <v>51</v>
      </c>
      <c r="E41" s="20" t="s">
        <v>13</v>
      </c>
      <c r="F41" s="22"/>
      <c r="G41" s="22"/>
      <c r="H41" s="22"/>
      <c r="I41" s="48">
        <v>0.1118</v>
      </c>
      <c r="O41" s="6"/>
      <c r="P41" s="72"/>
      <c r="Q41" s="72"/>
    </row>
    <row r="42" spans="1:17" s="4" customFormat="1" ht="17.25" customHeight="1" thickBot="1" x14ac:dyDescent="0.25">
      <c r="A42" s="23" t="s">
        <v>64</v>
      </c>
      <c r="B42" s="24" t="s">
        <v>49</v>
      </c>
      <c r="C42" s="24" t="s">
        <v>45</v>
      </c>
      <c r="E42" s="34" t="s">
        <v>14</v>
      </c>
      <c r="F42" s="26"/>
      <c r="G42" s="26"/>
      <c r="H42" s="26"/>
      <c r="I42" s="68">
        <v>0.08</v>
      </c>
    </row>
    <row r="43" spans="1:17" s="4" customFormat="1" ht="17.25" customHeight="1" x14ac:dyDescent="0.2">
      <c r="A43" s="20" t="s">
        <v>47</v>
      </c>
      <c r="B43" s="21" t="s">
        <v>46</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0.15229999999999999</v>
      </c>
    </row>
    <row r="48" spans="1:17" s="4" customFormat="1" ht="17.25" customHeight="1" x14ac:dyDescent="0.2">
      <c r="A48" s="7" t="s">
        <v>18</v>
      </c>
      <c r="D48" s="67">
        <v>5.9200000000000003E-2</v>
      </c>
    </row>
    <row r="49" spans="1:9" s="4" customFormat="1" ht="17.25" customHeight="1" x14ac:dyDescent="0.2">
      <c r="A49" s="14" t="s">
        <v>53</v>
      </c>
      <c r="B49" s="22"/>
      <c r="C49" s="22"/>
      <c r="D49" s="48">
        <v>0.32229999999999998</v>
      </c>
    </row>
    <row r="50" spans="1:9" s="4" customFormat="1" ht="17.25" customHeight="1" x14ac:dyDescent="0.2">
      <c r="A50" s="7" t="s">
        <v>19</v>
      </c>
      <c r="D50" s="67">
        <v>0.23599999999999999</v>
      </c>
    </row>
    <row r="51" spans="1:9" s="4" customFormat="1" ht="17.25" customHeight="1" x14ac:dyDescent="0.2">
      <c r="A51" s="14" t="s">
        <v>20</v>
      </c>
      <c r="B51" s="22"/>
      <c r="C51" s="22"/>
      <c r="D51" s="48">
        <v>0.13289999999999999</v>
      </c>
    </row>
    <row r="52" spans="1:9" s="4" customFormat="1" ht="17.25" customHeight="1" x14ac:dyDescent="0.2">
      <c r="A52" s="7" t="s">
        <v>12</v>
      </c>
      <c r="D52" s="67">
        <v>0</v>
      </c>
    </row>
    <row r="53" spans="1:9" s="4" customFormat="1" ht="17.25" customHeight="1" x14ac:dyDescent="0.2">
      <c r="A53" s="14" t="s">
        <v>21</v>
      </c>
      <c r="B53" s="22"/>
      <c r="C53" s="22"/>
      <c r="D53" s="48">
        <v>0</v>
      </c>
    </row>
    <row r="54" spans="1:9" s="4" customFormat="1" ht="17.25" customHeight="1" thickBot="1" x14ac:dyDescent="0.25">
      <c r="A54" s="39" t="s">
        <v>14</v>
      </c>
      <c r="B54" s="26"/>
      <c r="C54" s="26"/>
      <c r="D54" s="68">
        <v>9.7199999999999995E-2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43100</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algorithmName="SHA-512" hashValue="/QYGWpF6QR4YBe7CeUfU8Sl0WDkUGI1+KRHksop2ksYX185j7hEe6bdDQ9JLSPSFPfsQufPLrTRhdE4qHxTxpQ==" saltValue="1sX0w6eJMRNONXCyDoka4Q==" spinCount="100000"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dimension ref="A1:Q65"/>
  <sheetViews>
    <sheetView showGridLines="0" topLeftCell="A7" zoomScaleNormal="100" workbookViewId="0">
      <selection activeCell="G26" sqref="G26"/>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43190</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73">
        <v>27221056901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2.1700000000000001E-2</v>
      </c>
    </row>
    <row r="17" spans="1:7" s="7" customFormat="1" ht="17.25" customHeight="1" x14ac:dyDescent="0.2">
      <c r="A17" s="13" t="s">
        <v>22</v>
      </c>
      <c r="B17" s="13"/>
      <c r="C17" s="14"/>
      <c r="D17" s="14"/>
      <c r="E17" s="14"/>
      <c r="F17" s="14"/>
      <c r="G17" s="15">
        <f>G16-0.3%</f>
        <v>1.8700000000000001E-2</v>
      </c>
    </row>
    <row r="18" spans="1:7" s="7" customFormat="1" ht="17.25" customHeight="1" x14ac:dyDescent="0.2">
      <c r="A18" s="16" t="s">
        <v>25</v>
      </c>
      <c r="B18" s="16"/>
      <c r="G18" s="8">
        <f>G16-0.2%</f>
        <v>1.9700000000000002E-2</v>
      </c>
    </row>
    <row r="19" spans="1:7" s="7" customFormat="1" ht="17.25" customHeight="1" x14ac:dyDescent="0.2">
      <c r="A19" s="13" t="s">
        <v>26</v>
      </c>
      <c r="B19" s="13"/>
      <c r="C19" s="14"/>
      <c r="D19" s="14"/>
      <c r="E19" s="14"/>
      <c r="F19" s="14"/>
      <c r="G19" s="15">
        <f>G16-0.5%</f>
        <v>1.67E-2</v>
      </c>
    </row>
    <row r="20" spans="1:7" s="7" customFormat="1" ht="17.25" customHeight="1" x14ac:dyDescent="0.2">
      <c r="A20" s="16" t="s">
        <v>27</v>
      </c>
      <c r="B20" s="16"/>
      <c r="G20" s="8">
        <f>G16-0.85%</f>
        <v>1.32E-2</v>
      </c>
    </row>
    <row r="21" spans="1:7" s="7" customFormat="1" ht="17.25" customHeight="1" x14ac:dyDescent="0.2">
      <c r="A21" s="13" t="s">
        <v>34</v>
      </c>
      <c r="B21" s="13"/>
      <c r="C21" s="14"/>
      <c r="D21" s="14"/>
      <c r="E21" s="14"/>
      <c r="F21" s="14"/>
      <c r="G21" s="15">
        <f>G16-0.6%</f>
        <v>1.5699999999999999E-2</v>
      </c>
    </row>
    <row r="22" spans="1:7" s="7" customFormat="1" ht="17.25" customHeight="1" x14ac:dyDescent="0.2">
      <c r="A22" s="16" t="s">
        <v>33</v>
      </c>
      <c r="B22" s="16"/>
      <c r="G22" s="8">
        <f>G16-0.8%</f>
        <v>1.37E-2</v>
      </c>
    </row>
    <row r="23" spans="1:7" s="7" customFormat="1" ht="17.25" customHeight="1" x14ac:dyDescent="0.2">
      <c r="A23" s="13" t="s">
        <v>28</v>
      </c>
      <c r="B23" s="13"/>
      <c r="C23" s="14"/>
      <c r="D23" s="14"/>
      <c r="E23" s="14"/>
      <c r="F23" s="14"/>
      <c r="G23" s="15">
        <f>G16-0.55%</f>
        <v>1.6199999999999999E-2</v>
      </c>
    </row>
    <row r="24" spans="1:7" s="7" customFormat="1" ht="17.25" customHeight="1" x14ac:dyDescent="0.2">
      <c r="A24" s="16" t="s">
        <v>29</v>
      </c>
      <c r="B24" s="16"/>
      <c r="G24" s="8">
        <f>G16-1.1%</f>
        <v>1.0699999999999999E-2</v>
      </c>
    </row>
    <row r="25" spans="1:7" s="7" customFormat="1" ht="17.25" customHeight="1" x14ac:dyDescent="0.2">
      <c r="A25" s="13" t="s">
        <v>35</v>
      </c>
      <c r="B25" s="13"/>
      <c r="C25" s="14"/>
      <c r="D25" s="14"/>
      <c r="E25" s="14"/>
      <c r="F25" s="14"/>
      <c r="G25" s="15">
        <f>G16-0.45%</f>
        <v>1.72E-2</v>
      </c>
    </row>
    <row r="26" spans="1:7" s="7" customFormat="1" ht="17.25" customHeight="1" x14ac:dyDescent="0.2">
      <c r="A26" s="16" t="s">
        <v>31</v>
      </c>
      <c r="B26" s="16"/>
      <c r="G26" s="8">
        <f>G16-0.25%</f>
        <v>1.9200000000000002E-2</v>
      </c>
    </row>
    <row r="27" spans="1:7" s="7" customFormat="1" ht="17.25" customHeight="1" x14ac:dyDescent="0.2">
      <c r="A27" s="13" t="s">
        <v>36</v>
      </c>
      <c r="B27" s="13"/>
      <c r="C27" s="14"/>
      <c r="D27" s="14"/>
      <c r="E27" s="14"/>
      <c r="F27" s="14"/>
      <c r="G27" s="15">
        <f>G16-0.6%</f>
        <v>1.5699999999999999E-2</v>
      </c>
    </row>
    <row r="28" spans="1:7" s="7" customFormat="1" ht="17.25" customHeight="1" x14ac:dyDescent="0.2">
      <c r="A28" s="16" t="s">
        <v>37</v>
      </c>
      <c r="B28" s="16"/>
      <c r="G28" s="8">
        <v>1.29E-2</v>
      </c>
    </row>
    <row r="29" spans="1:7" s="7" customFormat="1" ht="17.25" customHeight="1" x14ac:dyDescent="0.2">
      <c r="A29" s="13" t="s">
        <v>38</v>
      </c>
      <c r="B29" s="13"/>
      <c r="C29" s="14"/>
      <c r="D29" s="14"/>
      <c r="E29" s="14"/>
      <c r="F29" s="14"/>
      <c r="G29" s="15">
        <v>1.04E-2</v>
      </c>
    </row>
    <row r="30" spans="1:7" s="7" customFormat="1" ht="17.25" customHeight="1" x14ac:dyDescent="0.2">
      <c r="A30" s="16" t="s">
        <v>32</v>
      </c>
      <c r="B30" s="16"/>
      <c r="G30" s="8">
        <f>G16-0.4%</f>
        <v>1.77E-2</v>
      </c>
    </row>
    <row r="31" spans="1:7" s="7" customFormat="1" ht="17.25" customHeight="1" x14ac:dyDescent="0.2">
      <c r="A31" s="9" t="s">
        <v>54</v>
      </c>
      <c r="B31" s="9"/>
      <c r="C31" s="9"/>
      <c r="D31" s="9"/>
      <c r="E31" s="9"/>
      <c r="F31" s="9"/>
      <c r="G31" s="64">
        <v>2.61</v>
      </c>
    </row>
    <row r="32" spans="1:7" s="7" customFormat="1" ht="17.25" customHeight="1" x14ac:dyDescent="0.2">
      <c r="A32" s="9" t="s">
        <v>42</v>
      </c>
      <c r="B32" s="9"/>
      <c r="C32" s="9"/>
      <c r="D32" s="9"/>
      <c r="E32" s="9"/>
      <c r="F32" s="9"/>
      <c r="G32" s="9">
        <v>11</v>
      </c>
    </row>
    <row r="33" spans="1:17" s="7" customFormat="1" ht="17.25" customHeight="1" x14ac:dyDescent="0.2">
      <c r="A33" s="9" t="s">
        <v>3</v>
      </c>
      <c r="B33" s="9"/>
      <c r="C33" s="9"/>
      <c r="D33" s="9"/>
      <c r="E33" s="9"/>
      <c r="F33" s="9"/>
      <c r="G33" s="55">
        <v>3834</v>
      </c>
    </row>
    <row r="34" spans="1:17" s="7" customFormat="1" ht="17.25" customHeight="1" x14ac:dyDescent="0.2">
      <c r="A34" s="9" t="s">
        <v>4</v>
      </c>
      <c r="B34" s="9"/>
      <c r="C34" s="9"/>
      <c r="D34" s="9"/>
      <c r="E34" s="9"/>
      <c r="F34" s="9"/>
      <c r="G34" s="54">
        <v>0.98939999999999995</v>
      </c>
    </row>
    <row r="35" spans="1:17" s="7" customFormat="1" ht="17.25" customHeight="1" thickBot="1" x14ac:dyDescent="0.25">
      <c r="A35" s="31" t="s">
        <v>24</v>
      </c>
      <c r="B35" s="31"/>
      <c r="C35" s="31"/>
      <c r="D35" s="31"/>
      <c r="E35" s="31"/>
      <c r="F35" s="31"/>
      <c r="G35" s="47">
        <v>0.32217499999999999</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65</v>
      </c>
      <c r="B39" s="21" t="s">
        <v>49</v>
      </c>
      <c r="C39" s="21" t="s">
        <v>45</v>
      </c>
      <c r="E39" s="20" t="s">
        <v>11</v>
      </c>
      <c r="F39" s="22"/>
      <c r="G39" s="22"/>
      <c r="H39" s="22"/>
      <c r="I39" s="48">
        <v>0.80530000000000002</v>
      </c>
    </row>
    <row r="40" spans="1:17" s="4" customFormat="1" ht="17.25" customHeight="1" x14ac:dyDescent="0.2">
      <c r="A40" s="6" t="s">
        <v>67</v>
      </c>
      <c r="B40" s="72" t="s">
        <v>49</v>
      </c>
      <c r="C40" s="72" t="s">
        <v>45</v>
      </c>
      <c r="E40" s="6" t="s">
        <v>12</v>
      </c>
      <c r="I40" s="67">
        <v>0</v>
      </c>
      <c r="O40" s="6"/>
      <c r="P40" s="72"/>
      <c r="Q40" s="72"/>
    </row>
    <row r="41" spans="1:17" s="4" customFormat="1" ht="17.25" customHeight="1" x14ac:dyDescent="0.2">
      <c r="A41" s="20" t="s">
        <v>52</v>
      </c>
      <c r="B41" s="21" t="s">
        <v>44</v>
      </c>
      <c r="C41" s="21" t="s">
        <v>51</v>
      </c>
      <c r="E41" s="20" t="s">
        <v>13</v>
      </c>
      <c r="F41" s="22"/>
      <c r="G41" s="22"/>
      <c r="H41" s="22"/>
      <c r="I41" s="48">
        <v>0.1114</v>
      </c>
      <c r="O41" s="6"/>
      <c r="P41" s="72"/>
      <c r="Q41" s="72"/>
    </row>
    <row r="42" spans="1:17" s="4" customFormat="1" ht="17.25" customHeight="1" thickBot="1" x14ac:dyDescent="0.25">
      <c r="A42" s="23" t="s">
        <v>64</v>
      </c>
      <c r="B42" s="24" t="s">
        <v>49</v>
      </c>
      <c r="C42" s="24" t="s">
        <v>45</v>
      </c>
      <c r="E42" s="34" t="s">
        <v>14</v>
      </c>
      <c r="F42" s="26"/>
      <c r="G42" s="26"/>
      <c r="H42" s="26"/>
      <c r="I42" s="68">
        <v>8.3299999999999999E-2</v>
      </c>
    </row>
    <row r="43" spans="1:17" s="4" customFormat="1" ht="17.25" customHeight="1" x14ac:dyDescent="0.2">
      <c r="A43" s="20" t="s">
        <v>47</v>
      </c>
      <c r="B43" s="21" t="s">
        <v>46</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0.15240000000000001</v>
      </c>
    </row>
    <row r="48" spans="1:17" s="4" customFormat="1" ht="17.25" customHeight="1" x14ac:dyDescent="0.2">
      <c r="A48" s="7" t="s">
        <v>18</v>
      </c>
      <c r="D48" s="67">
        <v>5.9799999999999999E-2</v>
      </c>
    </row>
    <row r="49" spans="1:9" s="4" customFormat="1" ht="17.25" customHeight="1" x14ac:dyDescent="0.2">
      <c r="A49" s="14" t="s">
        <v>53</v>
      </c>
      <c r="B49" s="22"/>
      <c r="C49" s="22"/>
      <c r="D49" s="48">
        <v>0.31540000000000001</v>
      </c>
    </row>
    <row r="50" spans="1:9" s="4" customFormat="1" ht="17.25" customHeight="1" x14ac:dyDescent="0.2">
      <c r="A50" s="7" t="s">
        <v>19</v>
      </c>
      <c r="D50" s="67">
        <v>0.23930000000000001</v>
      </c>
    </row>
    <row r="51" spans="1:9" s="4" customFormat="1" ht="17.25" customHeight="1" x14ac:dyDescent="0.2">
      <c r="A51" s="14" t="s">
        <v>20</v>
      </c>
      <c r="B51" s="22"/>
      <c r="C51" s="22"/>
      <c r="D51" s="48">
        <v>0.13819999999999999</v>
      </c>
    </row>
    <row r="52" spans="1:9" s="4" customFormat="1" ht="17.25" customHeight="1" x14ac:dyDescent="0.2">
      <c r="A52" s="7" t="s">
        <v>12</v>
      </c>
      <c r="D52" s="67">
        <v>0</v>
      </c>
    </row>
    <row r="53" spans="1:9" s="4" customFormat="1" ht="17.25" customHeight="1" x14ac:dyDescent="0.2">
      <c r="A53" s="14" t="s">
        <v>21</v>
      </c>
      <c r="B53" s="22"/>
      <c r="C53" s="22"/>
      <c r="D53" s="48">
        <v>0</v>
      </c>
    </row>
    <row r="54" spans="1:9" s="4" customFormat="1" ht="17.25" customHeight="1" thickBot="1" x14ac:dyDescent="0.25">
      <c r="A54" s="39" t="s">
        <v>14</v>
      </c>
      <c r="B54" s="26"/>
      <c r="C54" s="26"/>
      <c r="D54" s="68">
        <v>9.4899999999999998E-2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43100</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algorithmName="SHA-512" hashValue="X1G17XGsgJN6RbtPNP65+JqnjMkiqHlm3sHxhGnNskiKoJb3iAlOVVyTySxU997x5SFonaYej23ouU/u2EETIA==" saltValue="9ErTvKIuFJXcsaTpF44DqA==" spinCount="100000"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dimension ref="A1:Q65"/>
  <sheetViews>
    <sheetView showGridLines="0" topLeftCell="A10" zoomScaleNormal="100" workbookViewId="0">
      <selection activeCell="G28" sqref="G28"/>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43159</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27259532311.709999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2.1299999999999999E-2</v>
      </c>
    </row>
    <row r="17" spans="1:7" s="7" customFormat="1" ht="17.25" customHeight="1" x14ac:dyDescent="0.2">
      <c r="A17" s="13" t="s">
        <v>22</v>
      </c>
      <c r="B17" s="13"/>
      <c r="C17" s="14"/>
      <c r="D17" s="14"/>
      <c r="E17" s="14"/>
      <c r="F17" s="14"/>
      <c r="G17" s="15">
        <f>G16-0.3%</f>
        <v>1.83E-2</v>
      </c>
    </row>
    <row r="18" spans="1:7" s="7" customFormat="1" ht="17.25" customHeight="1" x14ac:dyDescent="0.2">
      <c r="A18" s="16" t="s">
        <v>25</v>
      </c>
      <c r="B18" s="16"/>
      <c r="G18" s="8">
        <f>G16-0.2%</f>
        <v>1.9299999999999998E-2</v>
      </c>
    </row>
    <row r="19" spans="1:7" s="7" customFormat="1" ht="17.25" customHeight="1" x14ac:dyDescent="0.2">
      <c r="A19" s="13" t="s">
        <v>26</v>
      </c>
      <c r="B19" s="13"/>
      <c r="C19" s="14"/>
      <c r="D19" s="14"/>
      <c r="E19" s="14"/>
      <c r="F19" s="14"/>
      <c r="G19" s="15">
        <f>G16-0.5%</f>
        <v>1.6299999999999999E-2</v>
      </c>
    </row>
    <row r="20" spans="1:7" s="7" customFormat="1" ht="17.25" customHeight="1" x14ac:dyDescent="0.2">
      <c r="A20" s="16" t="s">
        <v>27</v>
      </c>
      <c r="B20" s="16"/>
      <c r="G20" s="8">
        <f>G16-0.85%</f>
        <v>1.2799999999999999E-2</v>
      </c>
    </row>
    <row r="21" spans="1:7" s="7" customFormat="1" ht="17.25" customHeight="1" x14ac:dyDescent="0.2">
      <c r="A21" s="13" t="s">
        <v>34</v>
      </c>
      <c r="B21" s="13"/>
      <c r="C21" s="14"/>
      <c r="D21" s="14"/>
      <c r="E21" s="14"/>
      <c r="F21" s="14"/>
      <c r="G21" s="15">
        <f>G16-0.6%</f>
        <v>1.5299999999999999E-2</v>
      </c>
    </row>
    <row r="22" spans="1:7" s="7" customFormat="1" ht="17.25" customHeight="1" x14ac:dyDescent="0.2">
      <c r="A22" s="16" t="s">
        <v>33</v>
      </c>
      <c r="B22" s="16"/>
      <c r="G22" s="8">
        <f>G16-0.8%</f>
        <v>1.3299999999999999E-2</v>
      </c>
    </row>
    <row r="23" spans="1:7" s="7" customFormat="1" ht="17.25" customHeight="1" x14ac:dyDescent="0.2">
      <c r="A23" s="13" t="s">
        <v>28</v>
      </c>
      <c r="B23" s="13"/>
      <c r="C23" s="14"/>
      <c r="D23" s="14"/>
      <c r="E23" s="14"/>
      <c r="F23" s="14"/>
      <c r="G23" s="15">
        <f>G16-0.55%</f>
        <v>1.5799999999999998E-2</v>
      </c>
    </row>
    <row r="24" spans="1:7" s="7" customFormat="1" ht="17.25" customHeight="1" x14ac:dyDescent="0.2">
      <c r="A24" s="16" t="s">
        <v>29</v>
      </c>
      <c r="B24" s="16"/>
      <c r="G24" s="8">
        <f>G16-1.1%</f>
        <v>1.0299999999999998E-2</v>
      </c>
    </row>
    <row r="25" spans="1:7" s="7" customFormat="1" ht="17.25" customHeight="1" x14ac:dyDescent="0.2">
      <c r="A25" s="13" t="s">
        <v>35</v>
      </c>
      <c r="B25" s="13"/>
      <c r="C25" s="14"/>
      <c r="D25" s="14"/>
      <c r="E25" s="14"/>
      <c r="F25" s="14"/>
      <c r="G25" s="15">
        <f>G16-0.45%</f>
        <v>1.6799999999999999E-2</v>
      </c>
    </row>
    <row r="26" spans="1:7" s="7" customFormat="1" ht="17.25" customHeight="1" x14ac:dyDescent="0.2">
      <c r="A26" s="16" t="s">
        <v>31</v>
      </c>
      <c r="B26" s="16"/>
      <c r="G26" s="8">
        <f>G16-0.25%</f>
        <v>1.8800000000000001E-2</v>
      </c>
    </row>
    <row r="27" spans="1:7" s="7" customFormat="1" ht="17.25" customHeight="1" x14ac:dyDescent="0.2">
      <c r="A27" s="13" t="s">
        <v>36</v>
      </c>
      <c r="B27" s="13"/>
      <c r="C27" s="14"/>
      <c r="D27" s="14"/>
      <c r="E27" s="14"/>
      <c r="F27" s="14"/>
      <c r="G27" s="15">
        <f>G16-0.6%</f>
        <v>1.5299999999999999E-2</v>
      </c>
    </row>
    <row r="28" spans="1:7" s="7" customFormat="1" ht="17.25" customHeight="1" x14ac:dyDescent="0.2">
      <c r="A28" s="16" t="s">
        <v>37</v>
      </c>
      <c r="B28" s="16"/>
      <c r="G28" s="8">
        <f>G16-0.88%</f>
        <v>1.2499999999999999E-2</v>
      </c>
    </row>
    <row r="29" spans="1:7" s="7" customFormat="1" ht="17.25" customHeight="1" x14ac:dyDescent="0.2">
      <c r="A29" s="13" t="s">
        <v>38</v>
      </c>
      <c r="B29" s="13"/>
      <c r="C29" s="14"/>
      <c r="D29" s="14"/>
      <c r="E29" s="14"/>
      <c r="F29" s="14"/>
      <c r="G29" s="15">
        <f>G16-1.13%</f>
        <v>0.01</v>
      </c>
    </row>
    <row r="30" spans="1:7" s="7" customFormat="1" ht="17.25" customHeight="1" x14ac:dyDescent="0.2">
      <c r="A30" s="16" t="s">
        <v>32</v>
      </c>
      <c r="B30" s="16"/>
      <c r="G30" s="8">
        <f>G16-0.4%</f>
        <v>1.7299999999999999E-2</v>
      </c>
    </row>
    <row r="31" spans="1:7" s="7" customFormat="1" ht="17.25" customHeight="1" x14ac:dyDescent="0.2">
      <c r="A31" s="9" t="s">
        <v>54</v>
      </c>
      <c r="B31" s="9"/>
      <c r="C31" s="9"/>
      <c r="D31" s="9"/>
      <c r="E31" s="9"/>
      <c r="F31" s="9"/>
      <c r="G31" s="64">
        <v>2.63</v>
      </c>
    </row>
    <row r="32" spans="1:7" s="7" customFormat="1" ht="17.25" customHeight="1" x14ac:dyDescent="0.2">
      <c r="A32" s="9" t="s">
        <v>42</v>
      </c>
      <c r="B32" s="9"/>
      <c r="C32" s="9"/>
      <c r="D32" s="9"/>
      <c r="E32" s="9"/>
      <c r="F32" s="9"/>
      <c r="G32" s="9">
        <v>11</v>
      </c>
    </row>
    <row r="33" spans="1:17" s="7" customFormat="1" ht="17.25" customHeight="1" x14ac:dyDescent="0.2">
      <c r="A33" s="9" t="s">
        <v>3</v>
      </c>
      <c r="B33" s="9"/>
      <c r="C33" s="9"/>
      <c r="D33" s="9"/>
      <c r="E33" s="9"/>
      <c r="F33" s="9"/>
      <c r="G33" s="55">
        <v>4271</v>
      </c>
    </row>
    <row r="34" spans="1:17" s="7" customFormat="1" ht="17.25" customHeight="1" x14ac:dyDescent="0.2">
      <c r="A34" s="9" t="s">
        <v>4</v>
      </c>
      <c r="B34" s="9"/>
      <c r="C34" s="9"/>
      <c r="D34" s="9"/>
      <c r="E34" s="9"/>
      <c r="F34" s="9"/>
      <c r="G34" s="54">
        <v>0.98870000000000002</v>
      </c>
    </row>
    <row r="35" spans="1:17" s="7" customFormat="1" ht="17.25" customHeight="1" thickBot="1" x14ac:dyDescent="0.25">
      <c r="A35" s="31" t="s">
        <v>24</v>
      </c>
      <c r="B35" s="31"/>
      <c r="C35" s="31"/>
      <c r="D35" s="31"/>
      <c r="E35" s="31"/>
      <c r="F35" s="31"/>
      <c r="G35" s="47">
        <v>0.32217499999999999</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65</v>
      </c>
      <c r="B39" s="21" t="s">
        <v>49</v>
      </c>
      <c r="C39" s="21" t="s">
        <v>45</v>
      </c>
      <c r="E39" s="20" t="s">
        <v>11</v>
      </c>
      <c r="F39" s="22"/>
      <c r="G39" s="22"/>
      <c r="H39" s="22"/>
      <c r="I39" s="48">
        <v>0.80300000000000005</v>
      </c>
    </row>
    <row r="40" spans="1:17" s="4" customFormat="1" ht="17.25" customHeight="1" x14ac:dyDescent="0.2">
      <c r="A40" s="6" t="s">
        <v>67</v>
      </c>
      <c r="B40" s="72" t="s">
        <v>49</v>
      </c>
      <c r="C40" s="72" t="s">
        <v>45</v>
      </c>
      <c r="E40" s="6" t="s">
        <v>12</v>
      </c>
      <c r="I40" s="67">
        <v>0</v>
      </c>
      <c r="O40" s="6"/>
      <c r="P40" s="72"/>
      <c r="Q40" s="72"/>
    </row>
    <row r="41" spans="1:17" s="4" customFormat="1" ht="17.25" customHeight="1" x14ac:dyDescent="0.2">
      <c r="A41" s="20" t="s">
        <v>52</v>
      </c>
      <c r="B41" s="21" t="s">
        <v>44</v>
      </c>
      <c r="C41" s="21" t="s">
        <v>51</v>
      </c>
      <c r="E41" s="20" t="s">
        <v>13</v>
      </c>
      <c r="F41" s="22"/>
      <c r="G41" s="22"/>
      <c r="H41" s="22"/>
      <c r="I41" s="48">
        <v>0.111</v>
      </c>
      <c r="O41" s="6"/>
      <c r="P41" s="72"/>
      <c r="Q41" s="72"/>
    </row>
    <row r="42" spans="1:17" s="4" customFormat="1" ht="17.25" customHeight="1" thickBot="1" x14ac:dyDescent="0.25">
      <c r="A42" s="23" t="s">
        <v>64</v>
      </c>
      <c r="B42" s="24" t="s">
        <v>49</v>
      </c>
      <c r="C42" s="24" t="s">
        <v>45</v>
      </c>
      <c r="E42" s="34" t="s">
        <v>14</v>
      </c>
      <c r="F42" s="26"/>
      <c r="G42" s="26"/>
      <c r="H42" s="26"/>
      <c r="I42" s="68">
        <v>8.5999999999999993E-2</v>
      </c>
    </row>
    <row r="43" spans="1:17" s="4" customFormat="1" ht="17.25" customHeight="1" x14ac:dyDescent="0.2">
      <c r="A43" s="20" t="s">
        <v>47</v>
      </c>
      <c r="B43" s="21" t="s">
        <v>46</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0.15</v>
      </c>
    </row>
    <row r="48" spans="1:17" s="4" customFormat="1" ht="17.25" customHeight="1" x14ac:dyDescent="0.2">
      <c r="A48" s="7" t="s">
        <v>18</v>
      </c>
      <c r="D48" s="67">
        <v>6.0999999999999999E-2</v>
      </c>
    </row>
    <row r="49" spans="1:9" s="4" customFormat="1" ht="17.25" customHeight="1" x14ac:dyDescent="0.2">
      <c r="A49" s="14" t="s">
        <v>53</v>
      </c>
      <c r="B49" s="22"/>
      <c r="C49" s="22"/>
      <c r="D49" s="48">
        <v>0.312</v>
      </c>
    </row>
    <row r="50" spans="1:9" s="4" customFormat="1" ht="17.25" customHeight="1" x14ac:dyDescent="0.2">
      <c r="A50" s="7" t="s">
        <v>19</v>
      </c>
      <c r="D50" s="67">
        <v>0.24399999999999999</v>
      </c>
    </row>
    <row r="51" spans="1:9" s="4" customFormat="1" ht="17.25" customHeight="1" x14ac:dyDescent="0.2">
      <c r="A51" s="14" t="s">
        <v>20</v>
      </c>
      <c r="B51" s="22"/>
      <c r="C51" s="22"/>
      <c r="D51" s="48">
        <v>0.14000000000000001</v>
      </c>
    </row>
    <row r="52" spans="1:9" s="4" customFormat="1" ht="17.25" customHeight="1" x14ac:dyDescent="0.2">
      <c r="A52" s="7" t="s">
        <v>12</v>
      </c>
      <c r="D52" s="67">
        <v>0</v>
      </c>
    </row>
    <row r="53" spans="1:9" s="4" customFormat="1" ht="17.25" customHeight="1" x14ac:dyDescent="0.2">
      <c r="A53" s="14" t="s">
        <v>21</v>
      </c>
      <c r="B53" s="22"/>
      <c r="C53" s="22"/>
      <c r="D53" s="48">
        <v>0</v>
      </c>
    </row>
    <row r="54" spans="1:9" s="4" customFormat="1" ht="17.25" customHeight="1" thickBot="1" x14ac:dyDescent="0.25">
      <c r="A54" s="39" t="s">
        <v>14</v>
      </c>
      <c r="B54" s="26"/>
      <c r="C54" s="26"/>
      <c r="D54" s="68">
        <v>9.2999999999999999E-2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43100</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algorithmName="SHA-512" hashValue="ewTCpUtEiMVS8hw8HQWPjH3Zga7p1lw6YokVS30slwgMSXuOc8pkv8ZpJEGg3j9yNdI3VamT0mjqq91kdkoS9w==" saltValue="5x4pRSUqJ+fftyG99rqKAA==" spinCount="100000"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dimension ref="A1:Q65"/>
  <sheetViews>
    <sheetView showGridLines="0" topLeftCell="A10" zoomScaleNormal="100" workbookViewId="0">
      <selection activeCell="G28" sqref="G28"/>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43131</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26930829979.82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2.1299999999999999E-2</v>
      </c>
    </row>
    <row r="17" spans="1:7" s="7" customFormat="1" ht="17.25" customHeight="1" x14ac:dyDescent="0.2">
      <c r="A17" s="13" t="s">
        <v>22</v>
      </c>
      <c r="B17" s="13"/>
      <c r="C17" s="14"/>
      <c r="D17" s="14"/>
      <c r="E17" s="14"/>
      <c r="F17" s="14"/>
      <c r="G17" s="15">
        <f>G16-0.3%</f>
        <v>1.83E-2</v>
      </c>
    </row>
    <row r="18" spans="1:7" s="7" customFormat="1" ht="17.25" customHeight="1" x14ac:dyDescent="0.2">
      <c r="A18" s="16" t="s">
        <v>25</v>
      </c>
      <c r="B18" s="16"/>
      <c r="G18" s="8">
        <f>G16-0.2%</f>
        <v>1.9299999999999998E-2</v>
      </c>
    </row>
    <row r="19" spans="1:7" s="7" customFormat="1" ht="17.25" customHeight="1" x14ac:dyDescent="0.2">
      <c r="A19" s="13" t="s">
        <v>26</v>
      </c>
      <c r="B19" s="13"/>
      <c r="C19" s="14"/>
      <c r="D19" s="14"/>
      <c r="E19" s="14"/>
      <c r="F19" s="14"/>
      <c r="G19" s="15">
        <f>G16-0.5%</f>
        <v>1.6299999999999999E-2</v>
      </c>
    </row>
    <row r="20" spans="1:7" s="7" customFormat="1" ht="17.25" customHeight="1" x14ac:dyDescent="0.2">
      <c r="A20" s="16" t="s">
        <v>27</v>
      </c>
      <c r="B20" s="16"/>
      <c r="G20" s="8">
        <f>G16-0.85%</f>
        <v>1.2799999999999999E-2</v>
      </c>
    </row>
    <row r="21" spans="1:7" s="7" customFormat="1" ht="17.25" customHeight="1" x14ac:dyDescent="0.2">
      <c r="A21" s="13" t="s">
        <v>34</v>
      </c>
      <c r="B21" s="13"/>
      <c r="C21" s="14"/>
      <c r="D21" s="14"/>
      <c r="E21" s="14"/>
      <c r="F21" s="14"/>
      <c r="G21" s="15">
        <f>G16-0.6%</f>
        <v>1.5299999999999999E-2</v>
      </c>
    </row>
    <row r="22" spans="1:7" s="7" customFormat="1" ht="17.25" customHeight="1" x14ac:dyDescent="0.2">
      <c r="A22" s="16" t="s">
        <v>33</v>
      </c>
      <c r="B22" s="16"/>
      <c r="G22" s="8">
        <f>G16-0.8%</f>
        <v>1.3299999999999999E-2</v>
      </c>
    </row>
    <row r="23" spans="1:7" s="7" customFormat="1" ht="17.25" customHeight="1" x14ac:dyDescent="0.2">
      <c r="A23" s="13" t="s">
        <v>28</v>
      </c>
      <c r="B23" s="13"/>
      <c r="C23" s="14"/>
      <c r="D23" s="14"/>
      <c r="E23" s="14"/>
      <c r="F23" s="14"/>
      <c r="G23" s="15">
        <f>G16-0.55%</f>
        <v>1.5799999999999998E-2</v>
      </c>
    </row>
    <row r="24" spans="1:7" s="7" customFormat="1" ht="17.25" customHeight="1" x14ac:dyDescent="0.2">
      <c r="A24" s="16" t="s">
        <v>29</v>
      </c>
      <c r="B24" s="16"/>
      <c r="G24" s="8">
        <f>G16-1.1%</f>
        <v>1.0299999999999998E-2</v>
      </c>
    </row>
    <row r="25" spans="1:7" s="7" customFormat="1" ht="17.25" customHeight="1" x14ac:dyDescent="0.2">
      <c r="A25" s="13" t="s">
        <v>35</v>
      </c>
      <c r="B25" s="13"/>
      <c r="C25" s="14"/>
      <c r="D25" s="14"/>
      <c r="E25" s="14"/>
      <c r="F25" s="14"/>
      <c r="G25" s="15">
        <f>G16-0.45%</f>
        <v>1.6799999999999999E-2</v>
      </c>
    </row>
    <row r="26" spans="1:7" s="7" customFormat="1" ht="17.25" customHeight="1" x14ac:dyDescent="0.2">
      <c r="A26" s="16" t="s">
        <v>31</v>
      </c>
      <c r="B26" s="16"/>
      <c r="G26" s="8">
        <f>G16-0.25%</f>
        <v>1.8800000000000001E-2</v>
      </c>
    </row>
    <row r="27" spans="1:7" s="7" customFormat="1" ht="17.25" customHeight="1" x14ac:dyDescent="0.2">
      <c r="A27" s="13" t="s">
        <v>36</v>
      </c>
      <c r="B27" s="13"/>
      <c r="C27" s="14"/>
      <c r="D27" s="14"/>
      <c r="E27" s="14"/>
      <c r="F27" s="14"/>
      <c r="G27" s="15">
        <f>G16-0.6%</f>
        <v>1.5299999999999999E-2</v>
      </c>
    </row>
    <row r="28" spans="1:7" s="7" customFormat="1" ht="17.25" customHeight="1" x14ac:dyDescent="0.2">
      <c r="A28" s="16" t="s">
        <v>37</v>
      </c>
      <c r="B28" s="16"/>
      <c r="G28" s="8">
        <f>G16-0.88%</f>
        <v>1.2499999999999999E-2</v>
      </c>
    </row>
    <row r="29" spans="1:7" s="7" customFormat="1" ht="17.25" customHeight="1" x14ac:dyDescent="0.2">
      <c r="A29" s="13" t="s">
        <v>38</v>
      </c>
      <c r="B29" s="13"/>
      <c r="C29" s="14"/>
      <c r="D29" s="14"/>
      <c r="E29" s="14"/>
      <c r="F29" s="14"/>
      <c r="G29" s="15">
        <f>G16-1.13%</f>
        <v>0.01</v>
      </c>
    </row>
    <row r="30" spans="1:7" s="7" customFormat="1" ht="17.25" customHeight="1" x14ac:dyDescent="0.2">
      <c r="A30" s="16" t="s">
        <v>32</v>
      </c>
      <c r="B30" s="16"/>
      <c r="G30" s="8">
        <f>G16-0.4%</f>
        <v>1.7299999999999999E-2</v>
      </c>
    </row>
    <row r="31" spans="1:7" s="7" customFormat="1" ht="17.25" customHeight="1" x14ac:dyDescent="0.2">
      <c r="A31" s="9" t="s">
        <v>54</v>
      </c>
      <c r="B31" s="9"/>
      <c r="C31" s="9"/>
      <c r="D31" s="9"/>
      <c r="E31" s="9"/>
      <c r="F31" s="9"/>
      <c r="G31" s="64">
        <v>2.65</v>
      </c>
    </row>
    <row r="32" spans="1:7" s="7" customFormat="1" ht="17.25" customHeight="1" x14ac:dyDescent="0.2">
      <c r="A32" s="9" t="s">
        <v>42</v>
      </c>
      <c r="B32" s="9"/>
      <c r="C32" s="9"/>
      <c r="D32" s="9"/>
      <c r="E32" s="9"/>
      <c r="F32" s="9"/>
      <c r="G32" s="9">
        <v>11</v>
      </c>
    </row>
    <row r="33" spans="1:17" s="7" customFormat="1" ht="17.25" customHeight="1" x14ac:dyDescent="0.2">
      <c r="A33" s="9" t="s">
        <v>3</v>
      </c>
      <c r="B33" s="9"/>
      <c r="C33" s="9"/>
      <c r="D33" s="9"/>
      <c r="E33" s="9"/>
      <c r="F33" s="9"/>
      <c r="G33" s="55">
        <v>4296</v>
      </c>
    </row>
    <row r="34" spans="1:17" s="7" customFormat="1" ht="17.25" customHeight="1" x14ac:dyDescent="0.2">
      <c r="A34" s="9" t="s">
        <v>4</v>
      </c>
      <c r="B34" s="9"/>
      <c r="C34" s="9"/>
      <c r="D34" s="9"/>
      <c r="E34" s="9"/>
      <c r="F34" s="9"/>
      <c r="G34" s="54">
        <v>0.99270000000000003</v>
      </c>
    </row>
    <row r="35" spans="1:17" s="7" customFormat="1" ht="17.25" customHeight="1" thickBot="1" x14ac:dyDescent="0.25">
      <c r="A35" s="31" t="s">
        <v>24</v>
      </c>
      <c r="B35" s="31"/>
      <c r="C35" s="31"/>
      <c r="D35" s="31"/>
      <c r="E35" s="31"/>
      <c r="F35" s="31"/>
      <c r="G35" s="47">
        <v>0.32217499999999999</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65</v>
      </c>
      <c r="B39" s="21" t="s">
        <v>49</v>
      </c>
      <c r="C39" s="21" t="s">
        <v>45</v>
      </c>
      <c r="E39" s="20" t="s">
        <v>11</v>
      </c>
      <c r="F39" s="22"/>
      <c r="G39" s="22"/>
      <c r="H39" s="22"/>
      <c r="I39" s="48">
        <v>0.83860000000000001</v>
      </c>
    </row>
    <row r="40" spans="1:17" s="4" customFormat="1" ht="17.25" customHeight="1" x14ac:dyDescent="0.2">
      <c r="A40" s="6" t="s">
        <v>67</v>
      </c>
      <c r="B40" s="72" t="s">
        <v>49</v>
      </c>
      <c r="C40" s="72" t="s">
        <v>45</v>
      </c>
      <c r="E40" s="6" t="s">
        <v>12</v>
      </c>
      <c r="I40" s="67">
        <v>0</v>
      </c>
      <c r="O40" s="6"/>
      <c r="P40" s="72"/>
      <c r="Q40" s="72"/>
    </row>
    <row r="41" spans="1:17" s="4" customFormat="1" ht="17.25" customHeight="1" x14ac:dyDescent="0.2">
      <c r="A41" s="20" t="s">
        <v>52</v>
      </c>
      <c r="B41" s="21" t="s">
        <v>44</v>
      </c>
      <c r="C41" s="21" t="s">
        <v>51</v>
      </c>
      <c r="E41" s="20" t="s">
        <v>13</v>
      </c>
      <c r="F41" s="22"/>
      <c r="G41" s="22"/>
      <c r="H41" s="22"/>
      <c r="I41" s="48">
        <v>0.11600000000000001</v>
      </c>
      <c r="O41" s="6"/>
      <c r="P41" s="72"/>
      <c r="Q41" s="72"/>
    </row>
    <row r="42" spans="1:17" s="4" customFormat="1" ht="17.25" customHeight="1" thickBot="1" x14ac:dyDescent="0.25">
      <c r="A42" s="23" t="s">
        <v>64</v>
      </c>
      <c r="B42" s="24" t="s">
        <v>49</v>
      </c>
      <c r="C42" s="24" t="s">
        <v>45</v>
      </c>
      <c r="E42" s="34" t="s">
        <v>14</v>
      </c>
      <c r="F42" s="26"/>
      <c r="G42" s="26"/>
      <c r="H42" s="26"/>
      <c r="I42" s="68">
        <v>4.5400000000000003E-2</v>
      </c>
    </row>
    <row r="43" spans="1:17" s="4" customFormat="1" ht="17.25" customHeight="1" x14ac:dyDescent="0.2">
      <c r="A43" s="20" t="s">
        <v>47</v>
      </c>
      <c r="B43" s="21" t="s">
        <v>46</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0.1537</v>
      </c>
    </row>
    <row r="48" spans="1:17" s="4" customFormat="1" ht="17.25" customHeight="1" x14ac:dyDescent="0.2">
      <c r="A48" s="7" t="s">
        <v>18</v>
      </c>
      <c r="D48" s="67">
        <v>6.4100000000000004E-2</v>
      </c>
    </row>
    <row r="49" spans="1:9" s="4" customFormat="1" ht="17.25" customHeight="1" x14ac:dyDescent="0.2">
      <c r="A49" s="14" t="s">
        <v>53</v>
      </c>
      <c r="B49" s="22"/>
      <c r="C49" s="22"/>
      <c r="D49" s="48">
        <v>0.31209999999999999</v>
      </c>
    </row>
    <row r="50" spans="1:9" s="4" customFormat="1" ht="17.25" customHeight="1" x14ac:dyDescent="0.2">
      <c r="A50" s="7" t="s">
        <v>19</v>
      </c>
      <c r="D50" s="67">
        <v>0.24629999999999999</v>
      </c>
    </row>
    <row r="51" spans="1:9" s="4" customFormat="1" ht="17.25" customHeight="1" x14ac:dyDescent="0.2">
      <c r="A51" s="14" t="s">
        <v>20</v>
      </c>
      <c r="B51" s="22"/>
      <c r="C51" s="22"/>
      <c r="D51" s="48">
        <v>0.14460000000000001</v>
      </c>
    </row>
    <row r="52" spans="1:9" s="4" customFormat="1" ht="17.25" customHeight="1" x14ac:dyDescent="0.2">
      <c r="A52" s="7" t="s">
        <v>12</v>
      </c>
      <c r="D52" s="67">
        <v>0</v>
      </c>
    </row>
    <row r="53" spans="1:9" s="4" customFormat="1" ht="17.25" customHeight="1" x14ac:dyDescent="0.2">
      <c r="A53" s="14" t="s">
        <v>21</v>
      </c>
      <c r="B53" s="22"/>
      <c r="C53" s="22"/>
      <c r="D53" s="48">
        <v>0</v>
      </c>
    </row>
    <row r="54" spans="1:9" s="4" customFormat="1" ht="17.25" customHeight="1" thickBot="1" x14ac:dyDescent="0.25">
      <c r="A54" s="39" t="s">
        <v>14</v>
      </c>
      <c r="B54" s="26"/>
      <c r="C54" s="26"/>
      <c r="D54" s="68">
        <v>7.9100000000000004E-2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43100</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algorithmName="SHA-512" hashValue="osaYwCn9KnLEQWP60zGAb7LpmjLOQ/cWh0bmItXMsy8Yf40lFeRcZij/y09O/V1ZgEXTS6uQCFtochmmRMTsOg==" saltValue="CNex9MELRFslEDCmHfNPPA==" spinCount="100000"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dimension ref="A1:Q65"/>
  <sheetViews>
    <sheetView showGridLines="0" topLeftCell="A10" zoomScaleNormal="100" workbookViewId="0">
      <selection activeCell="G28" sqref="G28"/>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43100</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27323256510.169998</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2.1100000000000001E-2</v>
      </c>
    </row>
    <row r="17" spans="1:7" s="7" customFormat="1" ht="17.25" customHeight="1" x14ac:dyDescent="0.2">
      <c r="A17" s="13" t="s">
        <v>22</v>
      </c>
      <c r="B17" s="13"/>
      <c r="C17" s="14"/>
      <c r="D17" s="14"/>
      <c r="E17" s="14"/>
      <c r="F17" s="14"/>
      <c r="G17" s="15">
        <f>G16-0.3%</f>
        <v>1.8100000000000002E-2</v>
      </c>
    </row>
    <row r="18" spans="1:7" s="7" customFormat="1" ht="17.25" customHeight="1" x14ac:dyDescent="0.2">
      <c r="A18" s="16" t="s">
        <v>25</v>
      </c>
      <c r="B18" s="16"/>
      <c r="G18" s="8">
        <f>G16-0.2%</f>
        <v>1.9099999999999999E-2</v>
      </c>
    </row>
    <row r="19" spans="1:7" s="7" customFormat="1" ht="17.25" customHeight="1" x14ac:dyDescent="0.2">
      <c r="A19" s="13" t="s">
        <v>26</v>
      </c>
      <c r="B19" s="13"/>
      <c r="C19" s="14"/>
      <c r="D19" s="14"/>
      <c r="E19" s="14"/>
      <c r="F19" s="14"/>
      <c r="G19" s="15">
        <f>G16-0.5%</f>
        <v>1.61E-2</v>
      </c>
    </row>
    <row r="20" spans="1:7" s="7" customFormat="1" ht="17.25" customHeight="1" x14ac:dyDescent="0.2">
      <c r="A20" s="16" t="s">
        <v>27</v>
      </c>
      <c r="B20" s="16"/>
      <c r="G20" s="8">
        <f>G16-0.85%</f>
        <v>1.26E-2</v>
      </c>
    </row>
    <row r="21" spans="1:7" s="7" customFormat="1" ht="17.25" customHeight="1" x14ac:dyDescent="0.2">
      <c r="A21" s="13" t="s">
        <v>34</v>
      </c>
      <c r="B21" s="13"/>
      <c r="C21" s="14"/>
      <c r="D21" s="14"/>
      <c r="E21" s="14"/>
      <c r="F21" s="14"/>
      <c r="G21" s="15">
        <f>G16-0.6%</f>
        <v>1.5100000000000001E-2</v>
      </c>
    </row>
    <row r="22" spans="1:7" s="7" customFormat="1" ht="17.25" customHeight="1" x14ac:dyDescent="0.2">
      <c r="A22" s="16" t="s">
        <v>33</v>
      </c>
      <c r="B22" s="16"/>
      <c r="G22" s="8">
        <f>G16-0.8%</f>
        <v>1.3100000000000001E-2</v>
      </c>
    </row>
    <row r="23" spans="1:7" s="7" customFormat="1" ht="17.25" customHeight="1" x14ac:dyDescent="0.2">
      <c r="A23" s="13" t="s">
        <v>28</v>
      </c>
      <c r="B23" s="13"/>
      <c r="C23" s="14"/>
      <c r="D23" s="14"/>
      <c r="E23" s="14"/>
      <c r="F23" s="14"/>
      <c r="G23" s="15">
        <f>G16-0.55%</f>
        <v>1.5599999999999999E-2</v>
      </c>
    </row>
    <row r="24" spans="1:7" s="7" customFormat="1" ht="17.25" customHeight="1" x14ac:dyDescent="0.2">
      <c r="A24" s="16" t="s">
        <v>29</v>
      </c>
      <c r="B24" s="16"/>
      <c r="G24" s="8">
        <f>G16-1.1%</f>
        <v>1.01E-2</v>
      </c>
    </row>
    <row r="25" spans="1:7" s="7" customFormat="1" ht="17.25" customHeight="1" x14ac:dyDescent="0.2">
      <c r="A25" s="13" t="s">
        <v>35</v>
      </c>
      <c r="B25" s="13"/>
      <c r="C25" s="14"/>
      <c r="D25" s="14"/>
      <c r="E25" s="14"/>
      <c r="F25" s="14"/>
      <c r="G25" s="15">
        <f>G16-0.45%</f>
        <v>1.66E-2</v>
      </c>
    </row>
    <row r="26" spans="1:7" s="7" customFormat="1" ht="17.25" customHeight="1" x14ac:dyDescent="0.2">
      <c r="A26" s="16" t="s">
        <v>31</v>
      </c>
      <c r="B26" s="16"/>
      <c r="G26" s="8">
        <f>G16-0.25%</f>
        <v>1.8600000000000002E-2</v>
      </c>
    </row>
    <row r="27" spans="1:7" s="7" customFormat="1" ht="17.25" customHeight="1" x14ac:dyDescent="0.2">
      <c r="A27" s="13" t="s">
        <v>36</v>
      </c>
      <c r="B27" s="13"/>
      <c r="C27" s="14"/>
      <c r="D27" s="14"/>
      <c r="E27" s="14"/>
      <c r="F27" s="14"/>
      <c r="G27" s="15">
        <f>G16-0.6%</f>
        <v>1.5100000000000001E-2</v>
      </c>
    </row>
    <row r="28" spans="1:7" s="7" customFormat="1" ht="17.25" customHeight="1" x14ac:dyDescent="0.2">
      <c r="A28" s="16" t="s">
        <v>37</v>
      </c>
      <c r="B28" s="16"/>
      <c r="G28" s="8">
        <f>G16-0.87%</f>
        <v>1.2400000000000001E-2</v>
      </c>
    </row>
    <row r="29" spans="1:7" s="7" customFormat="1" ht="17.25" customHeight="1" x14ac:dyDescent="0.2">
      <c r="A29" s="13" t="s">
        <v>38</v>
      </c>
      <c r="B29" s="13"/>
      <c r="C29" s="14"/>
      <c r="D29" s="14"/>
      <c r="E29" s="14"/>
      <c r="F29" s="14"/>
      <c r="G29" s="15">
        <f>G16-1.13%</f>
        <v>9.8000000000000014E-3</v>
      </c>
    </row>
    <row r="30" spans="1:7" s="7" customFormat="1" ht="17.25" customHeight="1" x14ac:dyDescent="0.2">
      <c r="A30" s="16" t="s">
        <v>32</v>
      </c>
      <c r="B30" s="16"/>
      <c r="G30" s="8">
        <f>G16-0.4%</f>
        <v>1.7100000000000001E-2</v>
      </c>
    </row>
    <row r="31" spans="1:7" s="7" customFormat="1" ht="17.25" customHeight="1" x14ac:dyDescent="0.2">
      <c r="A31" s="9" t="s">
        <v>54</v>
      </c>
      <c r="B31" s="9"/>
      <c r="C31" s="9"/>
      <c r="D31" s="9"/>
      <c r="E31" s="9"/>
      <c r="F31" s="9"/>
      <c r="G31" s="64">
        <v>2.64</v>
      </c>
    </row>
    <row r="32" spans="1:7" s="7" customFormat="1" ht="17.25" customHeight="1" x14ac:dyDescent="0.2">
      <c r="A32" s="9" t="s">
        <v>42</v>
      </c>
      <c r="B32" s="9"/>
      <c r="C32" s="9"/>
      <c r="D32" s="9"/>
      <c r="E32" s="9"/>
      <c r="F32" s="9"/>
      <c r="G32" s="9">
        <v>11</v>
      </c>
    </row>
    <row r="33" spans="1:17" s="7" customFormat="1" ht="17.25" customHeight="1" x14ac:dyDescent="0.2">
      <c r="A33" s="9" t="s">
        <v>3</v>
      </c>
      <c r="B33" s="9"/>
      <c r="C33" s="9"/>
      <c r="D33" s="9"/>
      <c r="E33" s="9"/>
      <c r="F33" s="9"/>
      <c r="G33" s="55">
        <v>4332</v>
      </c>
    </row>
    <row r="34" spans="1:17" s="7" customFormat="1" ht="17.25" customHeight="1" x14ac:dyDescent="0.2">
      <c r="A34" s="9" t="s">
        <v>4</v>
      </c>
      <c r="B34" s="9"/>
      <c r="C34" s="9"/>
      <c r="D34" s="9"/>
      <c r="E34" s="9"/>
      <c r="F34" s="9"/>
      <c r="G34" s="54">
        <v>0.99990000000000001</v>
      </c>
    </row>
    <row r="35" spans="1:17" s="7" customFormat="1" ht="17.25" customHeight="1" thickBot="1" x14ac:dyDescent="0.25">
      <c r="A35" s="31" t="s">
        <v>24</v>
      </c>
      <c r="B35" s="31"/>
      <c r="C35" s="31"/>
      <c r="D35" s="31"/>
      <c r="E35" s="31"/>
      <c r="F35" s="31"/>
      <c r="G35" s="47">
        <v>0.32217499999999999</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65</v>
      </c>
      <c r="B39" s="21" t="s">
        <v>49</v>
      </c>
      <c r="C39" s="21" t="s">
        <v>45</v>
      </c>
      <c r="E39" s="20" t="s">
        <v>11</v>
      </c>
      <c r="F39" s="22"/>
      <c r="G39" s="22"/>
      <c r="H39" s="22"/>
      <c r="I39" s="48">
        <v>0.82495200000000002</v>
      </c>
    </row>
    <row r="40" spans="1:17" s="4" customFormat="1" ht="17.25" customHeight="1" x14ac:dyDescent="0.2">
      <c r="A40" s="6" t="s">
        <v>52</v>
      </c>
      <c r="B40" s="72" t="s">
        <v>44</v>
      </c>
      <c r="C40" s="72" t="s">
        <v>51</v>
      </c>
      <c r="E40" s="6" t="s">
        <v>12</v>
      </c>
      <c r="I40" s="67">
        <v>0</v>
      </c>
      <c r="O40" s="6"/>
      <c r="P40" s="72"/>
      <c r="Q40" s="72"/>
    </row>
    <row r="41" spans="1:17" s="4" customFormat="1" ht="17.25" customHeight="1" x14ac:dyDescent="0.2">
      <c r="A41" s="20" t="s">
        <v>67</v>
      </c>
      <c r="B41" s="21" t="s">
        <v>49</v>
      </c>
      <c r="C41" s="21" t="s">
        <v>45</v>
      </c>
      <c r="E41" s="20" t="s">
        <v>13</v>
      </c>
      <c r="F41" s="22"/>
      <c r="G41" s="22"/>
      <c r="H41" s="22"/>
      <c r="I41" s="48">
        <v>0.11415599999999999</v>
      </c>
      <c r="O41" s="6"/>
      <c r="P41" s="72"/>
      <c r="Q41" s="72"/>
    </row>
    <row r="42" spans="1:17" s="4" customFormat="1" ht="17.25" customHeight="1" thickBot="1" x14ac:dyDescent="0.25">
      <c r="A42" s="23" t="s">
        <v>47</v>
      </c>
      <c r="B42" s="24" t="s">
        <v>46</v>
      </c>
      <c r="C42" s="24" t="s">
        <v>45</v>
      </c>
      <c r="E42" s="34" t="s">
        <v>14</v>
      </c>
      <c r="F42" s="26"/>
      <c r="G42" s="26"/>
      <c r="H42" s="26"/>
      <c r="I42" s="68">
        <v>6.0892000000000002E-2</v>
      </c>
    </row>
    <row r="43" spans="1:17" s="4" customFormat="1" ht="17.25" customHeight="1" x14ac:dyDescent="0.2">
      <c r="A43" s="20" t="s">
        <v>64</v>
      </c>
      <c r="B43" s="21" t="s">
        <v>49</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0.16300000000000001</v>
      </c>
    </row>
    <row r="48" spans="1:17" s="4" customFormat="1" ht="17.25" customHeight="1" x14ac:dyDescent="0.2">
      <c r="A48" s="7" t="s">
        <v>18</v>
      </c>
      <c r="D48" s="67">
        <v>6.3600000000000004E-2</v>
      </c>
    </row>
    <row r="49" spans="1:9" s="4" customFormat="1" ht="17.25" customHeight="1" x14ac:dyDescent="0.2">
      <c r="A49" s="14" t="s">
        <v>53</v>
      </c>
      <c r="B49" s="22"/>
      <c r="C49" s="22"/>
      <c r="D49" s="48">
        <v>0.31330000000000002</v>
      </c>
    </row>
    <row r="50" spans="1:9" s="4" customFormat="1" ht="17.25" customHeight="1" x14ac:dyDescent="0.2">
      <c r="A50" s="7" t="s">
        <v>19</v>
      </c>
      <c r="D50" s="67">
        <v>0.24709999999999999</v>
      </c>
    </row>
    <row r="51" spans="1:9" s="4" customFormat="1" ht="17.25" customHeight="1" x14ac:dyDescent="0.2">
      <c r="A51" s="14" t="s">
        <v>20</v>
      </c>
      <c r="B51" s="22"/>
      <c r="C51" s="22"/>
      <c r="D51" s="48">
        <v>0.14169999999999999</v>
      </c>
    </row>
    <row r="52" spans="1:9" s="4" customFormat="1" ht="17.25" customHeight="1" x14ac:dyDescent="0.2">
      <c r="A52" s="7" t="s">
        <v>12</v>
      </c>
      <c r="D52" s="67">
        <v>0</v>
      </c>
    </row>
    <row r="53" spans="1:9" s="4" customFormat="1" ht="17.25" customHeight="1" x14ac:dyDescent="0.2">
      <c r="A53" s="14" t="s">
        <v>21</v>
      </c>
      <c r="B53" s="22"/>
      <c r="C53" s="22"/>
      <c r="D53" s="48">
        <v>0</v>
      </c>
    </row>
    <row r="54" spans="1:9" s="4" customFormat="1" ht="17.25" customHeight="1" thickBot="1" x14ac:dyDescent="0.25">
      <c r="A54" s="39" t="s">
        <v>14</v>
      </c>
      <c r="B54" s="26"/>
      <c r="C54" s="26"/>
      <c r="D54" s="68">
        <v>7.1199999999999999E-2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43100</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algorithmName="SHA-512" hashValue="bBWgIJvyO9BStCB+3571rFIfK0YQ4SHeNt9JslzvNRyAcT06pOBQzKMHeOrR4xGgE57OpUNr4z9zFs2nCkNl5A==" saltValue="0zQE+2SlAt9OdnH9jU4rwg==" spinCount="100000"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dimension ref="A1:Q65"/>
  <sheetViews>
    <sheetView showGridLines="0" zoomScaleNormal="100" workbookViewId="0">
      <selection activeCell="I39" sqref="I39:I42"/>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43069</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27859154178.599998</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2.0899999999999998E-2</v>
      </c>
    </row>
    <row r="17" spans="1:7" s="7" customFormat="1" ht="17.25" customHeight="1" x14ac:dyDescent="0.2">
      <c r="A17" s="13" t="s">
        <v>22</v>
      </c>
      <c r="B17" s="13"/>
      <c r="C17" s="14"/>
      <c r="D17" s="14"/>
      <c r="E17" s="14"/>
      <c r="F17" s="14"/>
      <c r="G17" s="15">
        <f>G16-0.3%</f>
        <v>1.7899999999999999E-2</v>
      </c>
    </row>
    <row r="18" spans="1:7" s="7" customFormat="1" ht="17.25" customHeight="1" x14ac:dyDescent="0.2">
      <c r="A18" s="16" t="s">
        <v>25</v>
      </c>
      <c r="B18" s="16"/>
      <c r="G18" s="8">
        <f>G16-0.2%</f>
        <v>1.89E-2</v>
      </c>
    </row>
    <row r="19" spans="1:7" s="7" customFormat="1" ht="17.25" customHeight="1" x14ac:dyDescent="0.2">
      <c r="A19" s="13" t="s">
        <v>26</v>
      </c>
      <c r="B19" s="13"/>
      <c r="C19" s="14"/>
      <c r="D19" s="14"/>
      <c r="E19" s="14"/>
      <c r="F19" s="14"/>
      <c r="G19" s="15">
        <f>G16-0.5%</f>
        <v>1.5899999999999997E-2</v>
      </c>
    </row>
    <row r="20" spans="1:7" s="7" customFormat="1" ht="17.25" customHeight="1" x14ac:dyDescent="0.2">
      <c r="A20" s="16" t="s">
        <v>27</v>
      </c>
      <c r="B20" s="16"/>
      <c r="G20" s="8">
        <f>G16-0.85%</f>
        <v>1.2399999999999998E-2</v>
      </c>
    </row>
    <row r="21" spans="1:7" s="7" customFormat="1" ht="17.25" customHeight="1" x14ac:dyDescent="0.2">
      <c r="A21" s="13" t="s">
        <v>34</v>
      </c>
      <c r="B21" s="13"/>
      <c r="C21" s="14"/>
      <c r="D21" s="14"/>
      <c r="E21" s="14"/>
      <c r="F21" s="14"/>
      <c r="G21" s="15">
        <f>G16-0.6%</f>
        <v>1.4899999999999998E-2</v>
      </c>
    </row>
    <row r="22" spans="1:7" s="7" customFormat="1" ht="17.25" customHeight="1" x14ac:dyDescent="0.2">
      <c r="A22" s="16" t="s">
        <v>33</v>
      </c>
      <c r="B22" s="16"/>
      <c r="G22" s="8">
        <f>G16-0.8%</f>
        <v>1.2899999999999998E-2</v>
      </c>
    </row>
    <row r="23" spans="1:7" s="7" customFormat="1" ht="17.25" customHeight="1" x14ac:dyDescent="0.2">
      <c r="A23" s="13" t="s">
        <v>28</v>
      </c>
      <c r="B23" s="13"/>
      <c r="C23" s="14"/>
      <c r="D23" s="14"/>
      <c r="E23" s="14"/>
      <c r="F23" s="14"/>
      <c r="G23" s="15">
        <f>G16-0.55%</f>
        <v>1.5399999999999997E-2</v>
      </c>
    </row>
    <row r="24" spans="1:7" s="7" customFormat="1" ht="17.25" customHeight="1" x14ac:dyDescent="0.2">
      <c r="A24" s="16" t="s">
        <v>29</v>
      </c>
      <c r="B24" s="16"/>
      <c r="G24" s="8">
        <f>G16-1.1%</f>
        <v>9.8999999999999973E-3</v>
      </c>
    </row>
    <row r="25" spans="1:7" s="7" customFormat="1" ht="17.25" customHeight="1" x14ac:dyDescent="0.2">
      <c r="A25" s="13" t="s">
        <v>35</v>
      </c>
      <c r="B25" s="13"/>
      <c r="C25" s="14"/>
      <c r="D25" s="14"/>
      <c r="E25" s="14"/>
      <c r="F25" s="14"/>
      <c r="G25" s="15">
        <f>G16-0.45%</f>
        <v>1.6399999999999998E-2</v>
      </c>
    </row>
    <row r="26" spans="1:7" s="7" customFormat="1" ht="17.25" customHeight="1" x14ac:dyDescent="0.2">
      <c r="A26" s="16" t="s">
        <v>31</v>
      </c>
      <c r="B26" s="16"/>
      <c r="G26" s="8">
        <f>G16-0.25%</f>
        <v>1.84E-2</v>
      </c>
    </row>
    <row r="27" spans="1:7" s="7" customFormat="1" ht="17.25" customHeight="1" x14ac:dyDescent="0.2">
      <c r="A27" s="13" t="s">
        <v>36</v>
      </c>
      <c r="B27" s="13"/>
      <c r="C27" s="14"/>
      <c r="D27" s="14"/>
      <c r="E27" s="14"/>
      <c r="F27" s="14"/>
      <c r="G27" s="15">
        <f>G16-0.6%</f>
        <v>1.4899999999999998E-2</v>
      </c>
    </row>
    <row r="28" spans="1:7" s="7" customFormat="1" ht="17.25" customHeight="1" x14ac:dyDescent="0.2">
      <c r="A28" s="16" t="s">
        <v>37</v>
      </c>
      <c r="B28" s="16"/>
      <c r="G28" s="8">
        <f>G16-0.85%</f>
        <v>1.2399999999999998E-2</v>
      </c>
    </row>
    <row r="29" spans="1:7" s="7" customFormat="1" ht="17.25" customHeight="1" x14ac:dyDescent="0.2">
      <c r="A29" s="13" t="s">
        <v>38</v>
      </c>
      <c r="B29" s="13"/>
      <c r="C29" s="14"/>
      <c r="D29" s="14"/>
      <c r="E29" s="14"/>
      <c r="F29" s="14"/>
      <c r="G29" s="15">
        <f>G16-1.1%</f>
        <v>9.8999999999999973E-3</v>
      </c>
    </row>
    <row r="30" spans="1:7" s="7" customFormat="1" ht="17.25" customHeight="1" x14ac:dyDescent="0.2">
      <c r="A30" s="16" t="s">
        <v>32</v>
      </c>
      <c r="B30" s="16"/>
      <c r="G30" s="8">
        <f>G16-0.4%</f>
        <v>1.6899999999999998E-2</v>
      </c>
    </row>
    <row r="31" spans="1:7" s="7" customFormat="1" ht="17.25" customHeight="1" x14ac:dyDescent="0.2">
      <c r="A31" s="9" t="s">
        <v>54</v>
      </c>
      <c r="B31" s="9"/>
      <c r="C31" s="9"/>
      <c r="D31" s="9"/>
      <c r="E31" s="9"/>
      <c r="F31" s="9"/>
      <c r="G31" s="64">
        <v>2.56</v>
      </c>
    </row>
    <row r="32" spans="1:7" s="7" customFormat="1" ht="17.25" customHeight="1" x14ac:dyDescent="0.2">
      <c r="A32" s="9" t="s">
        <v>42</v>
      </c>
      <c r="B32" s="9"/>
      <c r="C32" s="9"/>
      <c r="D32" s="9"/>
      <c r="E32" s="9"/>
      <c r="F32" s="9"/>
      <c r="G32" s="9">
        <v>12</v>
      </c>
    </row>
    <row r="33" spans="1:17" s="7" customFormat="1" ht="17.25" customHeight="1" x14ac:dyDescent="0.2">
      <c r="A33" s="9" t="s">
        <v>3</v>
      </c>
      <c r="B33" s="9"/>
      <c r="C33" s="9"/>
      <c r="D33" s="9"/>
      <c r="E33" s="9"/>
      <c r="F33" s="9"/>
      <c r="G33" s="55">
        <v>4486</v>
      </c>
    </row>
    <row r="34" spans="1:17" s="7" customFormat="1" ht="17.25" customHeight="1" x14ac:dyDescent="0.2">
      <c r="A34" s="9" t="s">
        <v>4</v>
      </c>
      <c r="B34" s="9"/>
      <c r="C34" s="9"/>
      <c r="D34" s="9"/>
      <c r="E34" s="9"/>
      <c r="F34" s="9"/>
      <c r="G34" s="54">
        <v>1.0005999999999999</v>
      </c>
    </row>
    <row r="35" spans="1:17" s="7" customFormat="1" ht="17.25" customHeight="1" thickBot="1" x14ac:dyDescent="0.25">
      <c r="A35" s="31" t="s">
        <v>24</v>
      </c>
      <c r="B35" s="31"/>
      <c r="C35" s="31"/>
      <c r="D35" s="31"/>
      <c r="E35" s="31"/>
      <c r="F35" s="31"/>
      <c r="G35" s="47">
        <v>0.52454400000000001</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52</v>
      </c>
      <c r="B39" s="21" t="s">
        <v>44</v>
      </c>
      <c r="C39" s="21" t="s">
        <v>51</v>
      </c>
      <c r="E39" s="20" t="s">
        <v>11</v>
      </c>
      <c r="F39" s="22"/>
      <c r="G39" s="22"/>
      <c r="H39" s="22"/>
      <c r="I39" s="48">
        <v>0.77800000000000002</v>
      </c>
    </row>
    <row r="40" spans="1:17" s="4" customFormat="1" ht="17.25" customHeight="1" x14ac:dyDescent="0.2">
      <c r="A40" s="6" t="s">
        <v>65</v>
      </c>
      <c r="B40" s="72" t="s">
        <v>49</v>
      </c>
      <c r="C40" s="72" t="s">
        <v>45</v>
      </c>
      <c r="E40" s="6" t="s">
        <v>12</v>
      </c>
      <c r="I40" s="67">
        <v>0</v>
      </c>
      <c r="O40" s="6"/>
      <c r="P40" s="72"/>
      <c r="Q40" s="72"/>
    </row>
    <row r="41" spans="1:17" s="4" customFormat="1" ht="17.25" customHeight="1" x14ac:dyDescent="0.2">
      <c r="A41" s="20" t="s">
        <v>47</v>
      </c>
      <c r="B41" s="21" t="s">
        <v>46</v>
      </c>
      <c r="C41" s="21" t="s">
        <v>45</v>
      </c>
      <c r="E41" s="20" t="s">
        <v>13</v>
      </c>
      <c r="F41" s="22"/>
      <c r="G41" s="22"/>
      <c r="H41" s="22"/>
      <c r="I41" s="48">
        <v>0.16700000000000001</v>
      </c>
      <c r="O41" s="6"/>
      <c r="P41" s="72"/>
      <c r="Q41" s="72"/>
    </row>
    <row r="42" spans="1:17" s="4" customFormat="1" ht="17.25" customHeight="1" thickBot="1" x14ac:dyDescent="0.25">
      <c r="A42" s="23" t="s">
        <v>67</v>
      </c>
      <c r="B42" s="24" t="s">
        <v>49</v>
      </c>
      <c r="C42" s="24" t="s">
        <v>45</v>
      </c>
      <c r="E42" s="34" t="s">
        <v>14</v>
      </c>
      <c r="F42" s="26"/>
      <c r="G42" s="26"/>
      <c r="H42" s="26"/>
      <c r="I42" s="68">
        <v>5.5E-2</v>
      </c>
    </row>
    <row r="43" spans="1:17" s="4" customFormat="1" ht="17.25" customHeight="1" x14ac:dyDescent="0.2">
      <c r="A43" s="20" t="s">
        <v>64</v>
      </c>
      <c r="B43" s="21" t="s">
        <v>49</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0.13800000000000001</v>
      </c>
    </row>
    <row r="48" spans="1:17" s="4" customFormat="1" ht="17.25" customHeight="1" x14ac:dyDescent="0.2">
      <c r="A48" s="7" t="s">
        <v>18</v>
      </c>
      <c r="D48" s="67">
        <v>6.0999999999999999E-2</v>
      </c>
    </row>
    <row r="49" spans="1:9" s="4" customFormat="1" ht="17.25" customHeight="1" x14ac:dyDescent="0.2">
      <c r="A49" s="14" t="s">
        <v>53</v>
      </c>
      <c r="B49" s="22"/>
      <c r="C49" s="22"/>
      <c r="D49" s="48">
        <v>0.32100000000000001</v>
      </c>
    </row>
    <row r="50" spans="1:9" s="4" customFormat="1" ht="17.25" customHeight="1" x14ac:dyDescent="0.2">
      <c r="A50" s="7" t="s">
        <v>19</v>
      </c>
      <c r="D50" s="67">
        <v>0.24199999999999999</v>
      </c>
    </row>
    <row r="51" spans="1:9" s="4" customFormat="1" ht="17.25" customHeight="1" x14ac:dyDescent="0.2">
      <c r="A51" s="14" t="s">
        <v>20</v>
      </c>
      <c r="B51" s="22"/>
      <c r="C51" s="22"/>
      <c r="D51" s="48">
        <v>0.14099999999999999</v>
      </c>
    </row>
    <row r="52" spans="1:9" s="4" customFormat="1" ht="17.25" customHeight="1" x14ac:dyDescent="0.2">
      <c r="A52" s="7" t="s">
        <v>12</v>
      </c>
      <c r="D52" s="67">
        <v>0</v>
      </c>
    </row>
    <row r="53" spans="1:9" s="4" customFormat="1" ht="17.25" customHeight="1" x14ac:dyDescent="0.2">
      <c r="A53" s="14" t="s">
        <v>21</v>
      </c>
      <c r="B53" s="22"/>
      <c r="C53" s="22"/>
      <c r="D53" s="48">
        <v>1E-3</v>
      </c>
    </row>
    <row r="54" spans="1:9" s="4" customFormat="1" ht="17.25" customHeight="1" thickBot="1" x14ac:dyDescent="0.25">
      <c r="A54" s="39" t="s">
        <v>14</v>
      </c>
      <c r="B54" s="26"/>
      <c r="C54" s="26"/>
      <c r="D54" s="68">
        <v>9.7000000000000003E-2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dimension ref="A1:Q65"/>
  <sheetViews>
    <sheetView showGridLines="0" zoomScaleNormal="100" workbookViewId="0">
      <selection activeCell="G50" sqref="G50"/>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43039</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28234364268.849998</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2.0400000000000001E-2</v>
      </c>
    </row>
    <row r="17" spans="1:7" s="7" customFormat="1" ht="17.25" customHeight="1" x14ac:dyDescent="0.2">
      <c r="A17" s="13" t="s">
        <v>22</v>
      </c>
      <c r="B17" s="13"/>
      <c r="C17" s="14"/>
      <c r="D17" s="14"/>
      <c r="E17" s="14"/>
      <c r="F17" s="14"/>
      <c r="G17" s="15">
        <f>G16-0.3%</f>
        <v>1.7400000000000002E-2</v>
      </c>
    </row>
    <row r="18" spans="1:7" s="7" customFormat="1" ht="17.25" customHeight="1" x14ac:dyDescent="0.2">
      <c r="A18" s="16" t="s">
        <v>25</v>
      </c>
      <c r="B18" s="16"/>
      <c r="G18" s="8">
        <f>G16-0.2%</f>
        <v>1.84E-2</v>
      </c>
    </row>
    <row r="19" spans="1:7" s="7" customFormat="1" ht="17.25" customHeight="1" x14ac:dyDescent="0.2">
      <c r="A19" s="13" t="s">
        <v>26</v>
      </c>
      <c r="B19" s="13"/>
      <c r="C19" s="14"/>
      <c r="D19" s="14"/>
      <c r="E19" s="14"/>
      <c r="F19" s="14"/>
      <c r="G19" s="15">
        <f>G16-0.5%</f>
        <v>1.54E-2</v>
      </c>
    </row>
    <row r="20" spans="1:7" s="7" customFormat="1" ht="17.25" customHeight="1" x14ac:dyDescent="0.2">
      <c r="A20" s="16" t="s">
        <v>27</v>
      </c>
      <c r="B20" s="16"/>
      <c r="G20" s="8">
        <f>G16-0.85%</f>
        <v>1.1900000000000001E-2</v>
      </c>
    </row>
    <row r="21" spans="1:7" s="7" customFormat="1" ht="17.25" customHeight="1" x14ac:dyDescent="0.2">
      <c r="A21" s="13" t="s">
        <v>34</v>
      </c>
      <c r="B21" s="13"/>
      <c r="C21" s="14"/>
      <c r="D21" s="14"/>
      <c r="E21" s="14"/>
      <c r="F21" s="14"/>
      <c r="G21" s="15">
        <f>G16-0.6%</f>
        <v>1.4400000000000001E-2</v>
      </c>
    </row>
    <row r="22" spans="1:7" s="7" customFormat="1" ht="17.25" customHeight="1" x14ac:dyDescent="0.2">
      <c r="A22" s="16" t="s">
        <v>33</v>
      </c>
      <c r="B22" s="16"/>
      <c r="G22" s="8">
        <f>G16-0.8%</f>
        <v>1.2400000000000001E-2</v>
      </c>
    </row>
    <row r="23" spans="1:7" s="7" customFormat="1" ht="17.25" customHeight="1" x14ac:dyDescent="0.2">
      <c r="A23" s="13" t="s">
        <v>28</v>
      </c>
      <c r="B23" s="13"/>
      <c r="C23" s="14"/>
      <c r="D23" s="14"/>
      <c r="E23" s="14"/>
      <c r="F23" s="14"/>
      <c r="G23" s="15">
        <f>G16-0.55%</f>
        <v>1.49E-2</v>
      </c>
    </row>
    <row r="24" spans="1:7" s="7" customFormat="1" ht="17.25" customHeight="1" x14ac:dyDescent="0.2">
      <c r="A24" s="16" t="s">
        <v>29</v>
      </c>
      <c r="B24" s="16"/>
      <c r="G24" s="8">
        <f>G16-1.1%</f>
        <v>9.4000000000000004E-3</v>
      </c>
    </row>
    <row r="25" spans="1:7" s="7" customFormat="1" ht="17.25" customHeight="1" x14ac:dyDescent="0.2">
      <c r="A25" s="13" t="s">
        <v>35</v>
      </c>
      <c r="B25" s="13"/>
      <c r="C25" s="14"/>
      <c r="D25" s="14"/>
      <c r="E25" s="14"/>
      <c r="F25" s="14"/>
      <c r="G25" s="15">
        <f>G16-0.45%</f>
        <v>1.5900000000000001E-2</v>
      </c>
    </row>
    <row r="26" spans="1:7" s="7" customFormat="1" ht="17.25" customHeight="1" x14ac:dyDescent="0.2">
      <c r="A26" s="16" t="s">
        <v>31</v>
      </c>
      <c r="B26" s="16"/>
      <c r="G26" s="8">
        <f>G16-0.25%</f>
        <v>1.7900000000000003E-2</v>
      </c>
    </row>
    <row r="27" spans="1:7" s="7" customFormat="1" ht="17.25" customHeight="1" x14ac:dyDescent="0.2">
      <c r="A27" s="13" t="s">
        <v>36</v>
      </c>
      <c r="B27" s="13"/>
      <c r="C27" s="14"/>
      <c r="D27" s="14"/>
      <c r="E27" s="14"/>
      <c r="F27" s="14"/>
      <c r="G27" s="15">
        <f>G16-0.6%</f>
        <v>1.4400000000000001E-2</v>
      </c>
    </row>
    <row r="28" spans="1:7" s="7" customFormat="1" ht="17.25" customHeight="1" x14ac:dyDescent="0.2">
      <c r="A28" s="16" t="s">
        <v>37</v>
      </c>
      <c r="B28" s="16"/>
      <c r="G28" s="8">
        <f>G16-0.85%</f>
        <v>1.1900000000000001E-2</v>
      </c>
    </row>
    <row r="29" spans="1:7" s="7" customFormat="1" ht="17.25" customHeight="1" x14ac:dyDescent="0.2">
      <c r="A29" s="13" t="s">
        <v>38</v>
      </c>
      <c r="B29" s="13"/>
      <c r="C29" s="14"/>
      <c r="D29" s="14"/>
      <c r="E29" s="14"/>
      <c r="F29" s="14"/>
      <c r="G29" s="15">
        <f>G16-1.1%</f>
        <v>9.4000000000000004E-3</v>
      </c>
    </row>
    <row r="30" spans="1:7" s="7" customFormat="1" ht="17.25" customHeight="1" x14ac:dyDescent="0.2">
      <c r="A30" s="16" t="s">
        <v>32</v>
      </c>
      <c r="B30" s="16"/>
      <c r="G30" s="8">
        <f>G16-0.4%</f>
        <v>1.6400000000000001E-2</v>
      </c>
    </row>
    <row r="31" spans="1:7" s="7" customFormat="1" ht="17.25" customHeight="1" x14ac:dyDescent="0.2">
      <c r="A31" s="9" t="s">
        <v>54</v>
      </c>
      <c r="B31" s="9"/>
      <c r="C31" s="9"/>
      <c r="D31" s="9"/>
      <c r="E31" s="9"/>
      <c r="F31" s="9"/>
      <c r="G31" s="64">
        <v>2.5299999999999998</v>
      </c>
    </row>
    <row r="32" spans="1:7" s="7" customFormat="1" ht="17.25" customHeight="1" x14ac:dyDescent="0.2">
      <c r="A32" s="9" t="s">
        <v>42</v>
      </c>
      <c r="B32" s="9"/>
      <c r="C32" s="9"/>
      <c r="D32" s="9"/>
      <c r="E32" s="9"/>
      <c r="F32" s="9"/>
      <c r="G32" s="9">
        <v>12</v>
      </c>
    </row>
    <row r="33" spans="1:17" s="7" customFormat="1" ht="17.25" customHeight="1" x14ac:dyDescent="0.2">
      <c r="A33" s="9" t="s">
        <v>3</v>
      </c>
      <c r="B33" s="9"/>
      <c r="C33" s="9"/>
      <c r="D33" s="9"/>
      <c r="E33" s="9"/>
      <c r="F33" s="9"/>
      <c r="G33" s="55">
        <v>4961</v>
      </c>
    </row>
    <row r="34" spans="1:17" s="7" customFormat="1" ht="17.25" customHeight="1" x14ac:dyDescent="0.2">
      <c r="A34" s="9" t="s">
        <v>4</v>
      </c>
      <c r="B34" s="9"/>
      <c r="C34" s="9"/>
      <c r="D34" s="9"/>
      <c r="E34" s="9"/>
      <c r="F34" s="9"/>
      <c r="G34" s="54">
        <v>1.0039</v>
      </c>
    </row>
    <row r="35" spans="1:17" s="7" customFormat="1" ht="17.25" customHeight="1" thickBot="1" x14ac:dyDescent="0.25">
      <c r="A35" s="31" t="s">
        <v>24</v>
      </c>
      <c r="B35" s="31"/>
      <c r="C35" s="31"/>
      <c r="D35" s="31"/>
      <c r="E35" s="31"/>
      <c r="F35" s="31"/>
      <c r="G35" s="47">
        <v>0.52454400000000001</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52</v>
      </c>
      <c r="B39" s="21" t="s">
        <v>44</v>
      </c>
      <c r="C39" s="21" t="s">
        <v>51</v>
      </c>
      <c r="E39" s="20" t="s">
        <v>11</v>
      </c>
      <c r="F39" s="22"/>
      <c r="G39" s="22"/>
      <c r="H39" s="22"/>
      <c r="I39" s="48">
        <v>0.76700000000000002</v>
      </c>
    </row>
    <row r="40" spans="1:17" s="4" customFormat="1" ht="17.25" customHeight="1" x14ac:dyDescent="0.2">
      <c r="A40" s="6" t="s">
        <v>65</v>
      </c>
      <c r="B40" s="72" t="s">
        <v>49</v>
      </c>
      <c r="C40" s="72" t="s">
        <v>45</v>
      </c>
      <c r="E40" s="6" t="s">
        <v>12</v>
      </c>
      <c r="I40" s="67">
        <v>0</v>
      </c>
      <c r="O40" s="6"/>
      <c r="P40" s="72"/>
      <c r="Q40" s="72"/>
    </row>
    <row r="41" spans="1:17" s="4" customFormat="1" ht="17.25" customHeight="1" x14ac:dyDescent="0.2">
      <c r="A41" s="20" t="s">
        <v>47</v>
      </c>
      <c r="B41" s="21" t="s">
        <v>46</v>
      </c>
      <c r="C41" s="21" t="s">
        <v>45</v>
      </c>
      <c r="E41" s="20" t="s">
        <v>13</v>
      </c>
      <c r="F41" s="22"/>
      <c r="G41" s="22"/>
      <c r="H41" s="22"/>
      <c r="I41" s="48">
        <v>0.16700000000000001</v>
      </c>
      <c r="O41" s="6"/>
      <c r="P41" s="72"/>
      <c r="Q41" s="72"/>
    </row>
    <row r="42" spans="1:17" s="4" customFormat="1" ht="17.25" customHeight="1" thickBot="1" x14ac:dyDescent="0.25">
      <c r="A42" s="23" t="s">
        <v>67</v>
      </c>
      <c r="B42" s="24" t="s">
        <v>49</v>
      </c>
      <c r="C42" s="24" t="s">
        <v>45</v>
      </c>
      <c r="E42" s="34" t="s">
        <v>14</v>
      </c>
      <c r="F42" s="26"/>
      <c r="G42" s="26"/>
      <c r="H42" s="26"/>
      <c r="I42" s="68">
        <v>6.6000000000000003E-2</v>
      </c>
    </row>
    <row r="43" spans="1:17" s="4" customFormat="1" ht="17.25" customHeight="1" x14ac:dyDescent="0.2">
      <c r="A43" s="20" t="s">
        <v>64</v>
      </c>
      <c r="B43" s="21" t="s">
        <v>49</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0.14960000000000001</v>
      </c>
    </row>
    <row r="48" spans="1:17" s="4" customFormat="1" ht="17.25" customHeight="1" x14ac:dyDescent="0.2">
      <c r="A48" s="7" t="s">
        <v>18</v>
      </c>
      <c r="D48" s="67">
        <v>5.8200000000000002E-2</v>
      </c>
    </row>
    <row r="49" spans="1:9" s="4" customFormat="1" ht="17.25" customHeight="1" x14ac:dyDescent="0.2">
      <c r="A49" s="14" t="s">
        <v>53</v>
      </c>
      <c r="B49" s="22"/>
      <c r="C49" s="22"/>
      <c r="D49" s="48">
        <v>0.32650000000000001</v>
      </c>
    </row>
    <row r="50" spans="1:9" s="4" customFormat="1" ht="17.25" customHeight="1" x14ac:dyDescent="0.2">
      <c r="A50" s="7" t="s">
        <v>19</v>
      </c>
      <c r="D50" s="67">
        <v>0.2392</v>
      </c>
    </row>
    <row r="51" spans="1:9" s="4" customFormat="1" ht="17.25" customHeight="1" x14ac:dyDescent="0.2">
      <c r="A51" s="14" t="s">
        <v>20</v>
      </c>
      <c r="B51" s="22"/>
      <c r="C51" s="22"/>
      <c r="D51" s="48">
        <v>0.1414</v>
      </c>
    </row>
    <row r="52" spans="1:9" s="4" customFormat="1" ht="17.25" customHeight="1" x14ac:dyDescent="0.2">
      <c r="A52" s="7" t="s">
        <v>12</v>
      </c>
      <c r="D52" s="67">
        <v>0</v>
      </c>
    </row>
    <row r="53" spans="1:9" s="4" customFormat="1" ht="17.25" customHeight="1" x14ac:dyDescent="0.2">
      <c r="A53" s="14" t="s">
        <v>21</v>
      </c>
      <c r="B53" s="22"/>
      <c r="C53" s="22"/>
      <c r="D53" s="48">
        <v>1.1999999999999999E-3</v>
      </c>
    </row>
    <row r="54" spans="1:9" s="4" customFormat="1" ht="17.25" customHeight="1" thickBot="1" x14ac:dyDescent="0.25">
      <c r="A54" s="39" t="s">
        <v>14</v>
      </c>
      <c r="B54" s="26"/>
      <c r="C54" s="26"/>
      <c r="D54" s="68">
        <v>8.4099999999999994E-2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dimension ref="A1:Q65"/>
  <sheetViews>
    <sheetView showGridLines="0" topLeftCell="A16" zoomScaleNormal="100" workbookViewId="0">
      <selection activeCell="G48" sqref="G48"/>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43008</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28637210201.740002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2.0199999999999999E-2</v>
      </c>
    </row>
    <row r="17" spans="1:7" s="7" customFormat="1" ht="17.25" customHeight="1" x14ac:dyDescent="0.2">
      <c r="A17" s="13" t="s">
        <v>22</v>
      </c>
      <c r="B17" s="13"/>
      <c r="C17" s="14"/>
      <c r="D17" s="14"/>
      <c r="E17" s="14"/>
      <c r="F17" s="14"/>
      <c r="G17" s="15">
        <f>G16-0.3%</f>
        <v>1.72E-2</v>
      </c>
    </row>
    <row r="18" spans="1:7" s="7" customFormat="1" ht="17.25" customHeight="1" x14ac:dyDescent="0.2">
      <c r="A18" s="16" t="s">
        <v>25</v>
      </c>
      <c r="B18" s="16"/>
      <c r="G18" s="8">
        <f>G16-0.2%</f>
        <v>1.8200000000000001E-2</v>
      </c>
    </row>
    <row r="19" spans="1:7" s="7" customFormat="1" ht="17.25" customHeight="1" x14ac:dyDescent="0.2">
      <c r="A19" s="13" t="s">
        <v>26</v>
      </c>
      <c r="B19" s="13"/>
      <c r="C19" s="14"/>
      <c r="D19" s="14"/>
      <c r="E19" s="14"/>
      <c r="F19" s="14"/>
      <c r="G19" s="15">
        <f>G16-0.5%</f>
        <v>1.5199999999999998E-2</v>
      </c>
    </row>
    <row r="20" spans="1:7" s="7" customFormat="1" ht="17.25" customHeight="1" x14ac:dyDescent="0.2">
      <c r="A20" s="16" t="s">
        <v>27</v>
      </c>
      <c r="B20" s="16"/>
      <c r="G20" s="8">
        <f>G16-0.85%</f>
        <v>1.1699999999999999E-2</v>
      </c>
    </row>
    <row r="21" spans="1:7" s="7" customFormat="1" ht="17.25" customHeight="1" x14ac:dyDescent="0.2">
      <c r="A21" s="13" t="s">
        <v>34</v>
      </c>
      <c r="B21" s="13"/>
      <c r="C21" s="14"/>
      <c r="D21" s="14"/>
      <c r="E21" s="14"/>
      <c r="F21" s="14"/>
      <c r="G21" s="15">
        <f>G16-0.6%</f>
        <v>1.4199999999999999E-2</v>
      </c>
    </row>
    <row r="22" spans="1:7" s="7" customFormat="1" ht="17.25" customHeight="1" x14ac:dyDescent="0.2">
      <c r="A22" s="16" t="s">
        <v>33</v>
      </c>
      <c r="B22" s="16"/>
      <c r="G22" s="8">
        <f>G16-0.8%</f>
        <v>1.2199999999999999E-2</v>
      </c>
    </row>
    <row r="23" spans="1:7" s="7" customFormat="1" ht="17.25" customHeight="1" x14ac:dyDescent="0.2">
      <c r="A23" s="13" t="s">
        <v>28</v>
      </c>
      <c r="B23" s="13"/>
      <c r="C23" s="14"/>
      <c r="D23" s="14"/>
      <c r="E23" s="14"/>
      <c r="F23" s="14"/>
      <c r="G23" s="15">
        <f>G16-0.55%</f>
        <v>1.4699999999999998E-2</v>
      </c>
    </row>
    <row r="24" spans="1:7" s="7" customFormat="1" ht="17.25" customHeight="1" x14ac:dyDescent="0.2">
      <c r="A24" s="16" t="s">
        <v>29</v>
      </c>
      <c r="B24" s="16"/>
      <c r="G24" s="8">
        <f>G16-1.1%</f>
        <v>9.1999999999999981E-3</v>
      </c>
    </row>
    <row r="25" spans="1:7" s="7" customFormat="1" ht="17.25" customHeight="1" x14ac:dyDescent="0.2">
      <c r="A25" s="13" t="s">
        <v>35</v>
      </c>
      <c r="B25" s="13"/>
      <c r="C25" s="14"/>
      <c r="D25" s="14"/>
      <c r="E25" s="14"/>
      <c r="F25" s="14"/>
      <c r="G25" s="15">
        <f>G16-0.45%</f>
        <v>1.5699999999999999E-2</v>
      </c>
    </row>
    <row r="26" spans="1:7" s="7" customFormat="1" ht="17.25" customHeight="1" x14ac:dyDescent="0.2">
      <c r="A26" s="16" t="s">
        <v>31</v>
      </c>
      <c r="B26" s="16"/>
      <c r="G26" s="8">
        <f>G16-0.25%</f>
        <v>1.77E-2</v>
      </c>
    </row>
    <row r="27" spans="1:7" s="7" customFormat="1" ht="17.25" customHeight="1" x14ac:dyDescent="0.2">
      <c r="A27" s="13" t="s">
        <v>36</v>
      </c>
      <c r="B27" s="13"/>
      <c r="C27" s="14"/>
      <c r="D27" s="14"/>
      <c r="E27" s="14"/>
      <c r="F27" s="14"/>
      <c r="G27" s="15">
        <f>G16-0.6%</f>
        <v>1.4199999999999999E-2</v>
      </c>
    </row>
    <row r="28" spans="1:7" s="7" customFormat="1" ht="17.25" customHeight="1" x14ac:dyDescent="0.2">
      <c r="A28" s="16" t="s">
        <v>37</v>
      </c>
      <c r="B28" s="16"/>
      <c r="G28" s="8">
        <f>G16-0.85%</f>
        <v>1.1699999999999999E-2</v>
      </c>
    </row>
    <row r="29" spans="1:7" s="7" customFormat="1" ht="17.25" customHeight="1" x14ac:dyDescent="0.2">
      <c r="A29" s="13" t="s">
        <v>38</v>
      </c>
      <c r="B29" s="13"/>
      <c r="C29" s="14"/>
      <c r="D29" s="14"/>
      <c r="E29" s="14"/>
      <c r="F29" s="14"/>
      <c r="G29" s="15">
        <f>G16-1.1%</f>
        <v>9.1999999999999981E-3</v>
      </c>
    </row>
    <row r="30" spans="1:7" s="7" customFormat="1" ht="17.25" customHeight="1" x14ac:dyDescent="0.2">
      <c r="A30" s="16" t="s">
        <v>32</v>
      </c>
      <c r="B30" s="16"/>
      <c r="G30" s="8">
        <f>G16-0.4%</f>
        <v>1.6199999999999999E-2</v>
      </c>
    </row>
    <row r="31" spans="1:7" s="7" customFormat="1" ht="17.25" customHeight="1" x14ac:dyDescent="0.2">
      <c r="A31" s="9" t="s">
        <v>54</v>
      </c>
      <c r="B31" s="9"/>
      <c r="C31" s="9"/>
      <c r="D31" s="9"/>
      <c r="E31" s="9"/>
      <c r="F31" s="9"/>
      <c r="G31" s="64">
        <v>2.5</v>
      </c>
    </row>
    <row r="32" spans="1:7" s="7" customFormat="1" ht="17.25" customHeight="1" x14ac:dyDescent="0.2">
      <c r="A32" s="9" t="s">
        <v>42</v>
      </c>
      <c r="B32" s="9"/>
      <c r="C32" s="9"/>
      <c r="D32" s="9"/>
      <c r="E32" s="9"/>
      <c r="F32" s="9"/>
      <c r="G32" s="9">
        <v>12</v>
      </c>
    </row>
    <row r="33" spans="1:17" s="7" customFormat="1" ht="17.25" customHeight="1" x14ac:dyDescent="0.2">
      <c r="A33" s="9" t="s">
        <v>3</v>
      </c>
      <c r="B33" s="9"/>
      <c r="C33" s="9"/>
      <c r="D33" s="9"/>
      <c r="E33" s="9"/>
      <c r="F33" s="9"/>
      <c r="G33" s="55">
        <v>4998</v>
      </c>
    </row>
    <row r="34" spans="1:17" s="7" customFormat="1" ht="17.25" customHeight="1" x14ac:dyDescent="0.2">
      <c r="A34" s="9" t="s">
        <v>4</v>
      </c>
      <c r="B34" s="9"/>
      <c r="C34" s="9"/>
      <c r="D34" s="9"/>
      <c r="E34" s="9"/>
      <c r="F34" s="9"/>
      <c r="G34" s="54">
        <v>1.0051000000000001</v>
      </c>
    </row>
    <row r="35" spans="1:17" s="7" customFormat="1" ht="17.25" customHeight="1" thickBot="1" x14ac:dyDescent="0.25">
      <c r="A35" s="31" t="s">
        <v>24</v>
      </c>
      <c r="B35" s="31"/>
      <c r="C35" s="31"/>
      <c r="D35" s="31"/>
      <c r="E35" s="31"/>
      <c r="F35" s="31"/>
      <c r="G35" s="47">
        <v>0.52454400000000001</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52</v>
      </c>
      <c r="B39" s="21" t="s">
        <v>44</v>
      </c>
      <c r="C39" s="21" t="s">
        <v>51</v>
      </c>
      <c r="E39" s="20" t="s">
        <v>11</v>
      </c>
      <c r="F39" s="22"/>
      <c r="G39" s="22"/>
      <c r="H39" s="22"/>
      <c r="I39" s="48">
        <v>0.75442399999999998</v>
      </c>
    </row>
    <row r="40" spans="1:17" s="4" customFormat="1" ht="17.25" customHeight="1" x14ac:dyDescent="0.2">
      <c r="A40" s="6" t="s">
        <v>65</v>
      </c>
      <c r="B40" s="72" t="s">
        <v>49</v>
      </c>
      <c r="C40" s="72" t="s">
        <v>45</v>
      </c>
      <c r="E40" s="6" t="s">
        <v>12</v>
      </c>
      <c r="I40" s="67">
        <v>0</v>
      </c>
      <c r="O40" s="6"/>
      <c r="P40" s="72"/>
      <c r="Q40" s="72"/>
    </row>
    <row r="41" spans="1:17" s="4" customFormat="1" ht="17.25" customHeight="1" x14ac:dyDescent="0.2">
      <c r="A41" s="20" t="s">
        <v>47</v>
      </c>
      <c r="B41" s="21" t="s">
        <v>46</v>
      </c>
      <c r="C41" s="21" t="s">
        <v>45</v>
      </c>
      <c r="E41" s="20" t="s">
        <v>13</v>
      </c>
      <c r="F41" s="22"/>
      <c r="G41" s="22"/>
      <c r="H41" s="22"/>
      <c r="I41" s="48">
        <v>0.16439400000000001</v>
      </c>
      <c r="O41" s="6"/>
      <c r="P41" s="72"/>
      <c r="Q41" s="72"/>
    </row>
    <row r="42" spans="1:17" s="4" customFormat="1" ht="17.25" customHeight="1" thickBot="1" x14ac:dyDescent="0.25">
      <c r="A42" s="23" t="s">
        <v>67</v>
      </c>
      <c r="B42" s="24" t="s">
        <v>49</v>
      </c>
      <c r="C42" s="24" t="s">
        <v>45</v>
      </c>
      <c r="E42" s="34" t="s">
        <v>14</v>
      </c>
      <c r="F42" s="26"/>
      <c r="G42" s="26"/>
      <c r="H42" s="26"/>
      <c r="I42" s="68">
        <v>8.1182000000000004E-2</v>
      </c>
    </row>
    <row r="43" spans="1:17" s="4" customFormat="1" ht="17.25" customHeight="1" x14ac:dyDescent="0.2">
      <c r="A43" s="20" t="s">
        <v>64</v>
      </c>
      <c r="B43" s="21" t="s">
        <v>49</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0.16170000000000001</v>
      </c>
    </row>
    <row r="48" spans="1:17" s="4" customFormat="1" ht="17.25" customHeight="1" x14ac:dyDescent="0.2">
      <c r="A48" s="7" t="s">
        <v>18</v>
      </c>
      <c r="D48" s="67">
        <v>5.6300000000000003E-2</v>
      </c>
    </row>
    <row r="49" spans="1:9" s="4" customFormat="1" ht="17.25" customHeight="1" x14ac:dyDescent="0.2">
      <c r="A49" s="14" t="s">
        <v>53</v>
      </c>
      <c r="B49" s="22"/>
      <c r="C49" s="22"/>
      <c r="D49" s="48">
        <v>0.31859999999999999</v>
      </c>
    </row>
    <row r="50" spans="1:9" s="4" customFormat="1" ht="17.25" customHeight="1" x14ac:dyDescent="0.2">
      <c r="A50" s="7" t="s">
        <v>19</v>
      </c>
      <c r="D50" s="67">
        <v>0.2344</v>
      </c>
    </row>
    <row r="51" spans="1:9" s="4" customFormat="1" ht="17.25" customHeight="1" x14ac:dyDescent="0.2">
      <c r="A51" s="14" t="s">
        <v>20</v>
      </c>
      <c r="B51" s="22"/>
      <c r="C51" s="22"/>
      <c r="D51" s="48">
        <v>0.13639999999999999</v>
      </c>
    </row>
    <row r="52" spans="1:9" s="4" customFormat="1" ht="17.25" customHeight="1" x14ac:dyDescent="0.2">
      <c r="A52" s="7" t="s">
        <v>12</v>
      </c>
      <c r="D52" s="67">
        <v>0</v>
      </c>
    </row>
    <row r="53" spans="1:9" s="4" customFormat="1" ht="17.25" customHeight="1" x14ac:dyDescent="0.2">
      <c r="A53" s="14" t="s">
        <v>21</v>
      </c>
      <c r="B53" s="22"/>
      <c r="C53" s="22"/>
      <c r="D53" s="48">
        <v>1.1999999999999999E-3</v>
      </c>
    </row>
    <row r="54" spans="1:9" s="4" customFormat="1" ht="17.25" customHeight="1" thickBot="1" x14ac:dyDescent="0.25">
      <c r="A54" s="39" t="s">
        <v>14</v>
      </c>
      <c r="B54" s="26"/>
      <c r="C54" s="26"/>
      <c r="D54" s="68">
        <v>9.1399999999999995E-2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dimension ref="A1:Q65"/>
  <sheetViews>
    <sheetView showGridLines="0" zoomScaleNormal="100" workbookViewId="0">
      <selection activeCell="F52" sqref="F52"/>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42978</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28598840495.400002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2.0199999999999999E-2</v>
      </c>
    </row>
    <row r="17" spans="1:7" s="7" customFormat="1" ht="17.25" customHeight="1" x14ac:dyDescent="0.2">
      <c r="A17" s="13" t="s">
        <v>22</v>
      </c>
      <c r="B17" s="13"/>
      <c r="C17" s="14"/>
      <c r="D17" s="14"/>
      <c r="E17" s="14"/>
      <c r="F17" s="14"/>
      <c r="G17" s="15">
        <f>G16-0.3%</f>
        <v>1.72E-2</v>
      </c>
    </row>
    <row r="18" spans="1:7" s="7" customFormat="1" ht="17.25" customHeight="1" x14ac:dyDescent="0.2">
      <c r="A18" s="16" t="s">
        <v>25</v>
      </c>
      <c r="B18" s="16"/>
      <c r="G18" s="8">
        <f>G16-0.2%</f>
        <v>1.8200000000000001E-2</v>
      </c>
    </row>
    <row r="19" spans="1:7" s="7" customFormat="1" ht="17.25" customHeight="1" x14ac:dyDescent="0.2">
      <c r="A19" s="13" t="s">
        <v>26</v>
      </c>
      <c r="B19" s="13"/>
      <c r="C19" s="14"/>
      <c r="D19" s="14"/>
      <c r="E19" s="14"/>
      <c r="F19" s="14"/>
      <c r="G19" s="15">
        <f>G16-0.5%</f>
        <v>1.5199999999999998E-2</v>
      </c>
    </row>
    <row r="20" spans="1:7" s="7" customFormat="1" ht="17.25" customHeight="1" x14ac:dyDescent="0.2">
      <c r="A20" s="16" t="s">
        <v>27</v>
      </c>
      <c r="B20" s="16"/>
      <c r="G20" s="8">
        <f>G16-0.85%</f>
        <v>1.1699999999999999E-2</v>
      </c>
    </row>
    <row r="21" spans="1:7" s="7" customFormat="1" ht="17.25" customHeight="1" x14ac:dyDescent="0.2">
      <c r="A21" s="13" t="s">
        <v>34</v>
      </c>
      <c r="B21" s="13"/>
      <c r="C21" s="14"/>
      <c r="D21" s="14"/>
      <c r="E21" s="14"/>
      <c r="F21" s="14"/>
      <c r="G21" s="15">
        <f>G16-0.6%</f>
        <v>1.4199999999999999E-2</v>
      </c>
    </row>
    <row r="22" spans="1:7" s="7" customFormat="1" ht="17.25" customHeight="1" x14ac:dyDescent="0.2">
      <c r="A22" s="16" t="s">
        <v>33</v>
      </c>
      <c r="B22" s="16"/>
      <c r="G22" s="8">
        <f>G16-0.8%</f>
        <v>1.2199999999999999E-2</v>
      </c>
    </row>
    <row r="23" spans="1:7" s="7" customFormat="1" ht="17.25" customHeight="1" x14ac:dyDescent="0.2">
      <c r="A23" s="13" t="s">
        <v>28</v>
      </c>
      <c r="B23" s="13"/>
      <c r="C23" s="14"/>
      <c r="D23" s="14"/>
      <c r="E23" s="14"/>
      <c r="F23" s="14"/>
      <c r="G23" s="15">
        <f>G16-0.55%</f>
        <v>1.4699999999999998E-2</v>
      </c>
    </row>
    <row r="24" spans="1:7" s="7" customFormat="1" ht="17.25" customHeight="1" x14ac:dyDescent="0.2">
      <c r="A24" s="16" t="s">
        <v>29</v>
      </c>
      <c r="B24" s="16"/>
      <c r="G24" s="8">
        <f>G16-1.1%</f>
        <v>9.1999999999999981E-3</v>
      </c>
    </row>
    <row r="25" spans="1:7" s="7" customFormat="1" ht="17.25" customHeight="1" x14ac:dyDescent="0.2">
      <c r="A25" s="13" t="s">
        <v>35</v>
      </c>
      <c r="B25" s="13"/>
      <c r="C25" s="14"/>
      <c r="D25" s="14"/>
      <c r="E25" s="14"/>
      <c r="F25" s="14"/>
      <c r="G25" s="15">
        <f>G16-0.45%</f>
        <v>1.5699999999999999E-2</v>
      </c>
    </row>
    <row r="26" spans="1:7" s="7" customFormat="1" ht="17.25" customHeight="1" x14ac:dyDescent="0.2">
      <c r="A26" s="16" t="s">
        <v>31</v>
      </c>
      <c r="B26" s="16"/>
      <c r="G26" s="8">
        <f>G16-0.25%</f>
        <v>1.77E-2</v>
      </c>
    </row>
    <row r="27" spans="1:7" s="7" customFormat="1" ht="17.25" customHeight="1" x14ac:dyDescent="0.2">
      <c r="A27" s="13" t="s">
        <v>36</v>
      </c>
      <c r="B27" s="13"/>
      <c r="C27" s="14"/>
      <c r="D27" s="14"/>
      <c r="E27" s="14"/>
      <c r="F27" s="14"/>
      <c r="G27" s="15">
        <f>G16-0.6%</f>
        <v>1.4199999999999999E-2</v>
      </c>
    </row>
    <row r="28" spans="1:7" s="7" customFormat="1" ht="17.25" customHeight="1" x14ac:dyDescent="0.2">
      <c r="A28" s="16" t="s">
        <v>37</v>
      </c>
      <c r="B28" s="16"/>
      <c r="G28" s="8">
        <f>G16-0.85%</f>
        <v>1.1699999999999999E-2</v>
      </c>
    </row>
    <row r="29" spans="1:7" s="7" customFormat="1" ht="17.25" customHeight="1" x14ac:dyDescent="0.2">
      <c r="A29" s="13" t="s">
        <v>38</v>
      </c>
      <c r="B29" s="13"/>
      <c r="C29" s="14"/>
      <c r="D29" s="14"/>
      <c r="E29" s="14"/>
      <c r="F29" s="14"/>
      <c r="G29" s="15">
        <f>G16-1.1%</f>
        <v>9.1999999999999981E-3</v>
      </c>
    </row>
    <row r="30" spans="1:7" s="7" customFormat="1" ht="17.25" customHeight="1" x14ac:dyDescent="0.2">
      <c r="A30" s="16" t="s">
        <v>32</v>
      </c>
      <c r="B30" s="16"/>
      <c r="G30" s="8">
        <f>G16-0.4%</f>
        <v>1.6199999999999999E-2</v>
      </c>
    </row>
    <row r="31" spans="1:7" s="7" customFormat="1" ht="17.25" customHeight="1" x14ac:dyDescent="0.2">
      <c r="A31" s="9" t="s">
        <v>54</v>
      </c>
      <c r="B31" s="9"/>
      <c r="C31" s="9"/>
      <c r="D31" s="9"/>
      <c r="E31" s="9"/>
      <c r="F31" s="9"/>
      <c r="G31" s="64">
        <v>2.46</v>
      </c>
    </row>
    <row r="32" spans="1:7" s="7" customFormat="1" ht="17.25" customHeight="1" x14ac:dyDescent="0.2">
      <c r="A32" s="9" t="s">
        <v>42</v>
      </c>
      <c r="B32" s="9"/>
      <c r="C32" s="9"/>
      <c r="D32" s="9"/>
      <c r="E32" s="9"/>
      <c r="F32" s="9"/>
      <c r="G32" s="9">
        <v>12</v>
      </c>
    </row>
    <row r="33" spans="1:17" s="7" customFormat="1" ht="17.25" customHeight="1" x14ac:dyDescent="0.2">
      <c r="A33" s="9" t="s">
        <v>3</v>
      </c>
      <c r="B33" s="9"/>
      <c r="C33" s="9"/>
      <c r="D33" s="9"/>
      <c r="E33" s="9"/>
      <c r="F33" s="9"/>
      <c r="G33" s="55">
        <v>5742</v>
      </c>
    </row>
    <row r="34" spans="1:17" s="7" customFormat="1" ht="17.25" customHeight="1" x14ac:dyDescent="0.2">
      <c r="A34" s="9" t="s">
        <v>4</v>
      </c>
      <c r="B34" s="9"/>
      <c r="C34" s="9"/>
      <c r="D34" s="9"/>
      <c r="E34" s="9"/>
      <c r="F34" s="9"/>
      <c r="G34" s="54">
        <v>1.0091000000000001</v>
      </c>
    </row>
    <row r="35" spans="1:17" s="7" customFormat="1" ht="17.25" customHeight="1" thickBot="1" x14ac:dyDescent="0.25">
      <c r="A35" s="31" t="s">
        <v>24</v>
      </c>
      <c r="B35" s="31"/>
      <c r="C35" s="31"/>
      <c r="D35" s="31"/>
      <c r="E35" s="31"/>
      <c r="F35" s="31"/>
      <c r="G35" s="47">
        <v>0.52454400000000001</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52</v>
      </c>
      <c r="B39" s="21" t="s">
        <v>44</v>
      </c>
      <c r="C39" s="21" t="s">
        <v>51</v>
      </c>
      <c r="E39" s="20" t="s">
        <v>11</v>
      </c>
      <c r="F39" s="22"/>
      <c r="G39" s="22"/>
      <c r="H39" s="22"/>
      <c r="I39" s="48">
        <v>0.70620000000000005</v>
      </c>
    </row>
    <row r="40" spans="1:17" s="4" customFormat="1" ht="17.25" customHeight="1" x14ac:dyDescent="0.2">
      <c r="A40" s="6" t="s">
        <v>65</v>
      </c>
      <c r="B40" s="72" t="s">
        <v>49</v>
      </c>
      <c r="C40" s="72" t="s">
        <v>45</v>
      </c>
      <c r="E40" s="6" t="s">
        <v>12</v>
      </c>
      <c r="I40" s="67">
        <v>0</v>
      </c>
      <c r="O40" s="6"/>
      <c r="P40" s="72"/>
      <c r="Q40" s="72"/>
    </row>
    <row r="41" spans="1:17" s="4" customFormat="1" ht="17.25" customHeight="1" x14ac:dyDescent="0.2">
      <c r="A41" s="20" t="s">
        <v>47</v>
      </c>
      <c r="B41" s="21" t="s">
        <v>46</v>
      </c>
      <c r="C41" s="21" t="s">
        <v>45</v>
      </c>
      <c r="E41" s="20" t="s">
        <v>13</v>
      </c>
      <c r="F41" s="22"/>
      <c r="G41" s="22"/>
      <c r="H41" s="22"/>
      <c r="I41" s="48">
        <v>0.21210000000000001</v>
      </c>
      <c r="O41" s="6"/>
      <c r="P41" s="72"/>
      <c r="Q41" s="72"/>
    </row>
    <row r="42" spans="1:17" s="4" customFormat="1" ht="17.25" customHeight="1" thickBot="1" x14ac:dyDescent="0.25">
      <c r="A42" s="23" t="s">
        <v>67</v>
      </c>
      <c r="B42" s="24" t="s">
        <v>49</v>
      </c>
      <c r="C42" s="24" t="s">
        <v>45</v>
      </c>
      <c r="E42" s="34" t="s">
        <v>14</v>
      </c>
      <c r="F42" s="26"/>
      <c r="G42" s="26"/>
      <c r="H42" s="26"/>
      <c r="I42" s="68">
        <v>8.1699999999999995E-2</v>
      </c>
    </row>
    <row r="43" spans="1:17" s="4" customFormat="1" ht="17.25" customHeight="1" x14ac:dyDescent="0.2">
      <c r="A43" s="20" t="s">
        <v>64</v>
      </c>
      <c r="B43" s="21" t="s">
        <v>49</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0.14990000000000001</v>
      </c>
    </row>
    <row r="48" spans="1:17" s="4" customFormat="1" ht="17.25" customHeight="1" x14ac:dyDescent="0.2">
      <c r="A48" s="7" t="s">
        <v>18</v>
      </c>
      <c r="D48" s="67">
        <v>5.2999999999999999E-2</v>
      </c>
    </row>
    <row r="49" spans="1:9" s="4" customFormat="1" ht="17.25" customHeight="1" x14ac:dyDescent="0.2">
      <c r="A49" s="14" t="s">
        <v>53</v>
      </c>
      <c r="B49" s="22"/>
      <c r="C49" s="22"/>
      <c r="D49" s="48">
        <v>0.33160000000000001</v>
      </c>
    </row>
    <row r="50" spans="1:9" s="4" customFormat="1" ht="17.25" customHeight="1" x14ac:dyDescent="0.2">
      <c r="A50" s="7" t="s">
        <v>19</v>
      </c>
      <c r="D50" s="67">
        <v>0.22989999999999999</v>
      </c>
    </row>
    <row r="51" spans="1:9" s="4" customFormat="1" ht="17.25" customHeight="1" x14ac:dyDescent="0.2">
      <c r="A51" s="14" t="s">
        <v>20</v>
      </c>
      <c r="B51" s="22"/>
      <c r="C51" s="22"/>
      <c r="D51" s="48">
        <v>0.14099999999999999</v>
      </c>
    </row>
    <row r="52" spans="1:9" s="4" customFormat="1" ht="17.25" customHeight="1" x14ac:dyDescent="0.2">
      <c r="A52" s="7" t="s">
        <v>12</v>
      </c>
      <c r="D52" s="67">
        <v>0</v>
      </c>
    </row>
    <row r="53" spans="1:9" s="4" customFormat="1" ht="17.25" customHeight="1" x14ac:dyDescent="0.2">
      <c r="A53" s="14" t="s">
        <v>21</v>
      </c>
      <c r="B53" s="22"/>
      <c r="C53" s="22"/>
      <c r="D53" s="48">
        <v>1.1999999999999999E-3</v>
      </c>
    </row>
    <row r="54" spans="1:9" s="4" customFormat="1" ht="17.25" customHeight="1" thickBot="1" x14ac:dyDescent="0.25">
      <c r="A54" s="39" t="s">
        <v>14</v>
      </c>
      <c r="B54" s="26"/>
      <c r="C54" s="26"/>
      <c r="D54" s="68">
        <v>9.3399999999999997E-2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23F49-8BE4-4FB5-9187-182A616EC683}">
  <dimension ref="A1:Q62"/>
  <sheetViews>
    <sheetView showGridLines="0" zoomScaleNormal="100" workbookViewId="0">
      <selection activeCell="B8" sqref="B8"/>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45138</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21013242547.98</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36">
        <f>'[85]SVW Net Blended Yield'!$F$20</f>
        <v>2.9601488305735099E-2</v>
      </c>
      <c r="H16" s="114"/>
      <c r="I16" s="114"/>
    </row>
    <row r="17" spans="1:11" s="92" customFormat="1" ht="17.25" customHeight="1" x14ac:dyDescent="0.2">
      <c r="A17" s="116" t="s">
        <v>101</v>
      </c>
      <c r="B17" s="116"/>
      <c r="C17" s="90"/>
      <c r="D17" s="90"/>
      <c r="E17" s="90"/>
      <c r="F17" s="90"/>
      <c r="G17" s="115">
        <f>'[86]SVC Net Blended Yield'!$F$20</f>
        <v>2.7505606777396899E-2</v>
      </c>
      <c r="H17" s="114"/>
      <c r="I17" s="114"/>
    </row>
    <row r="18" spans="1:11" s="92" customFormat="1" ht="17.25" customHeight="1" x14ac:dyDescent="0.2">
      <c r="A18" s="118" t="s">
        <v>102</v>
      </c>
      <c r="B18" s="118"/>
      <c r="G18" s="136">
        <f>'[87]SVE Net Blended Yield'!$F$20</f>
        <v>2.8005606777396899E-2</v>
      </c>
      <c r="H18" s="114"/>
      <c r="I18" s="114"/>
      <c r="K18" s="114"/>
    </row>
    <row r="19" spans="1:11" s="92" customFormat="1" ht="17.25" customHeight="1" x14ac:dyDescent="0.2">
      <c r="A19" s="116" t="s">
        <v>103</v>
      </c>
      <c r="B19" s="116"/>
      <c r="C19" s="90"/>
      <c r="D19" s="90"/>
      <c r="E19" s="90"/>
      <c r="F19" s="90"/>
      <c r="G19" s="115">
        <f>'[88]SVF Net Blended Yield'!$F$20</f>
        <v>2.55056067773969E-2</v>
      </c>
      <c r="H19" s="114"/>
      <c r="I19" s="114"/>
    </row>
    <row r="20" spans="1:11" s="92" customFormat="1" ht="17.25" customHeight="1" x14ac:dyDescent="0.2">
      <c r="A20" s="118" t="s">
        <v>104</v>
      </c>
      <c r="B20" s="118"/>
      <c r="G20" s="136">
        <f>'[89]SVJ Net Blended Yield'!$F$20</f>
        <v>2.2505606777396998E-2</v>
      </c>
      <c r="H20" s="114"/>
      <c r="I20" s="114"/>
    </row>
    <row r="21" spans="1:11" s="92" customFormat="1" ht="17.25" customHeight="1" x14ac:dyDescent="0.2">
      <c r="A21" s="116" t="s">
        <v>105</v>
      </c>
      <c r="B21" s="116"/>
      <c r="C21" s="90"/>
      <c r="D21" s="90"/>
      <c r="E21" s="90"/>
      <c r="F21" s="90"/>
      <c r="G21" s="115">
        <f>'[90]SVK Net Blended Yield'!$F$20</f>
        <v>2.45056067773969E-2</v>
      </c>
      <c r="H21" s="114"/>
      <c r="I21" s="114"/>
    </row>
    <row r="22" spans="1:11" s="92" customFormat="1" ht="17.25" customHeight="1" x14ac:dyDescent="0.2">
      <c r="A22" s="118" t="s">
        <v>106</v>
      </c>
      <c r="B22" s="118"/>
      <c r="G22" s="136">
        <f>'[91]SVL Net Blended Yield'!$F$20</f>
        <v>2.2505606777396901E-2</v>
      </c>
      <c r="H22" s="114"/>
      <c r="I22" s="114"/>
    </row>
    <row r="23" spans="1:11" s="92" customFormat="1" ht="17.25" customHeight="1" x14ac:dyDescent="0.2">
      <c r="A23" s="116" t="s">
        <v>107</v>
      </c>
      <c r="B23" s="116"/>
      <c r="C23" s="90"/>
      <c r="D23" s="90"/>
      <c r="E23" s="90"/>
      <c r="F23" s="90"/>
      <c r="G23" s="115">
        <f>'[92]SVM Net Blended Yield'!$F$20</f>
        <v>2.50056067773969E-2</v>
      </c>
      <c r="H23" s="114"/>
      <c r="I23" s="114"/>
      <c r="K23" s="114"/>
    </row>
    <row r="24" spans="1:11" s="92" customFormat="1" ht="17.25" customHeight="1" x14ac:dyDescent="0.2">
      <c r="A24" s="118" t="s">
        <v>108</v>
      </c>
      <c r="B24" s="118"/>
      <c r="G24" s="136">
        <f>'[93]SVN Net Blended Yield'!$F$20</f>
        <v>2.0005606777396899E-2</v>
      </c>
      <c r="H24" s="114"/>
      <c r="I24" s="114"/>
    </row>
    <row r="25" spans="1:11" s="92" customFormat="1" ht="17.25" customHeight="1" x14ac:dyDescent="0.2">
      <c r="A25" s="116" t="s">
        <v>109</v>
      </c>
      <c r="B25" s="116"/>
      <c r="C25" s="90"/>
      <c r="D25" s="90"/>
      <c r="E25" s="90"/>
      <c r="F25" s="90"/>
      <c r="G25" s="115">
        <f>'[94]SVO Net Blended Yield'!$F$20</f>
        <v>2.6005606777396901E-2</v>
      </c>
      <c r="H25" s="114"/>
      <c r="I25" s="114"/>
    </row>
    <row r="26" spans="1:11" s="92" customFormat="1" ht="17.25" customHeight="1" x14ac:dyDescent="0.2">
      <c r="A26" s="118" t="s">
        <v>110</v>
      </c>
      <c r="B26" s="118"/>
      <c r="G26" s="136">
        <f>'[95]SVQ Net Blended Yield'!$F$20</f>
        <v>2.8005606777396899E-2</v>
      </c>
      <c r="H26" s="114"/>
      <c r="I26" s="114"/>
    </row>
    <row r="27" spans="1:11" s="92" customFormat="1" ht="17.25" customHeight="1" x14ac:dyDescent="0.2">
      <c r="A27" s="116" t="s">
        <v>111</v>
      </c>
      <c r="B27" s="116"/>
      <c r="C27" s="90"/>
      <c r="D27" s="90"/>
      <c r="E27" s="90"/>
      <c r="F27" s="90"/>
      <c r="G27" s="115">
        <f>'[96]SVU Net Blended Yield'!$F$20</f>
        <v>2.6005606777396901E-2</v>
      </c>
      <c r="H27" s="114"/>
      <c r="I27" s="114"/>
    </row>
    <row r="28" spans="1:11" s="92" customFormat="1" ht="17.25" customHeight="1" x14ac:dyDescent="0.2">
      <c r="A28" s="111" t="s">
        <v>54</v>
      </c>
      <c r="B28" s="111"/>
      <c r="C28" s="111"/>
      <c r="D28" s="111"/>
      <c r="E28" s="111"/>
      <c r="F28" s="111"/>
      <c r="G28" s="113">
        <v>2.79</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2645</v>
      </c>
      <c r="H30" s="114"/>
      <c r="I30" s="114"/>
    </row>
    <row r="31" spans="1:11" s="92" customFormat="1" ht="17.25" customHeight="1" x14ac:dyDescent="0.2">
      <c r="A31" s="111" t="s">
        <v>4</v>
      </c>
      <c r="B31" s="111"/>
      <c r="C31" s="111"/>
      <c r="D31" s="111"/>
      <c r="E31" s="111"/>
      <c r="F31" s="111"/>
      <c r="G31" s="135">
        <v>0.93930000000000002</v>
      </c>
      <c r="H31" s="114"/>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0.96389000000000002</v>
      </c>
      <c r="J36" s="97"/>
    </row>
    <row r="37" spans="1:17" s="84" customFormat="1" ht="17.25" customHeight="1" x14ac:dyDescent="0.2">
      <c r="A37" s="104" t="s">
        <v>52</v>
      </c>
      <c r="B37" s="103" t="s">
        <v>44</v>
      </c>
      <c r="C37" s="101" t="s">
        <v>51</v>
      </c>
      <c r="D37" s="97"/>
      <c r="E37" s="104" t="s">
        <v>12</v>
      </c>
      <c r="I37" s="91">
        <v>8.992E-3</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2.7116000000000001E-2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0.19543170650908318</v>
      </c>
      <c r="D44" s="97"/>
      <c r="E44" s="90" t="s">
        <v>85</v>
      </c>
      <c r="F44" s="89"/>
      <c r="G44" s="89"/>
      <c r="H44" s="89"/>
      <c r="I44" s="88">
        <v>0.64684488526735673</v>
      </c>
      <c r="J44" s="97"/>
    </row>
    <row r="45" spans="1:17" s="84" customFormat="1" ht="17.25" customHeight="1" x14ac:dyDescent="0.2">
      <c r="A45" s="92" t="s">
        <v>18</v>
      </c>
      <c r="C45" s="91">
        <v>5.749885474472928E-2</v>
      </c>
      <c r="D45" s="97"/>
      <c r="E45" s="92" t="s">
        <v>86</v>
      </c>
      <c r="I45" s="91">
        <v>5.7950687106227819E-2</v>
      </c>
      <c r="J45" s="97"/>
    </row>
    <row r="46" spans="1:17" s="84" customFormat="1" ht="17.25" customHeight="1" x14ac:dyDescent="0.2">
      <c r="A46" s="90" t="s">
        <v>82</v>
      </c>
      <c r="B46" s="89"/>
      <c r="C46" s="88">
        <v>0.29693296070606068</v>
      </c>
      <c r="D46" s="97"/>
      <c r="E46" s="90" t="s">
        <v>87</v>
      </c>
      <c r="F46" s="89"/>
      <c r="G46" s="89"/>
      <c r="H46" s="89"/>
      <c r="I46" s="88">
        <v>0.13559585555433273</v>
      </c>
      <c r="J46" s="97"/>
    </row>
    <row r="47" spans="1:17" s="84" customFormat="1" ht="17.25" customHeight="1" x14ac:dyDescent="0.2">
      <c r="A47" s="92" t="s">
        <v>19</v>
      </c>
      <c r="C47" s="91">
        <v>0.23077176510033826</v>
      </c>
      <c r="D47" s="97"/>
      <c r="E47" s="92" t="s">
        <v>88</v>
      </c>
      <c r="I47" s="91">
        <v>0.10761445102601779</v>
      </c>
      <c r="J47" s="97"/>
    </row>
    <row r="48" spans="1:17" s="84" customFormat="1" ht="17.25" customHeight="1" x14ac:dyDescent="0.2">
      <c r="A48" s="90" t="s">
        <v>20</v>
      </c>
      <c r="B48" s="89"/>
      <c r="C48" s="88">
        <v>0.15841315652457938</v>
      </c>
      <c r="D48" s="97"/>
      <c r="E48" s="90" t="s">
        <v>90</v>
      </c>
      <c r="F48" s="89"/>
      <c r="G48" s="89"/>
      <c r="H48" s="89"/>
      <c r="I48" s="88">
        <v>5.2448377187791734E-4</v>
      </c>
      <c r="J48" s="97"/>
    </row>
    <row r="49" spans="1:10" s="84" customFormat="1" ht="17.25" customHeight="1" x14ac:dyDescent="0.2">
      <c r="A49" s="92" t="s">
        <v>12</v>
      </c>
      <c r="C49" s="91">
        <v>9.5736884079888097E-3</v>
      </c>
      <c r="D49" s="97"/>
      <c r="E49" s="92" t="s">
        <v>89</v>
      </c>
      <c r="I49" s="91">
        <v>9.1769266920145527E-5</v>
      </c>
      <c r="J49" s="97"/>
    </row>
    <row r="50" spans="1:10" s="84" customFormat="1" ht="17.25" customHeight="1" thickBot="1" x14ac:dyDescent="0.25">
      <c r="A50" s="90" t="s">
        <v>83</v>
      </c>
      <c r="B50" s="89"/>
      <c r="C50" s="88">
        <v>0</v>
      </c>
      <c r="D50" s="97"/>
      <c r="E50" s="129" t="s">
        <v>14</v>
      </c>
      <c r="F50" s="129"/>
      <c r="G50" s="129"/>
      <c r="H50" s="129"/>
      <c r="I50" s="131">
        <v>5.1377868007242242E-2</v>
      </c>
      <c r="J50" s="97"/>
    </row>
    <row r="51" spans="1:10" s="84" customFormat="1" ht="17.25" customHeight="1" thickBot="1" x14ac:dyDescent="0.25">
      <c r="A51" s="87" t="s">
        <v>14</v>
      </c>
      <c r="B51" s="86"/>
      <c r="C51" s="85">
        <v>5.1377868007242665E-2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44926</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0t1VzJld6SuOqnnv+wnOz/7OqLqrwmbbMWgjZ+88wzZq4h9hT+ovI14/4qHV1Lhcaxf9RWT9MHbMc5sUsrjHcg==" saltValue="B60TXiFgPMVpcW0+t4bL5A=="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
  <dimension ref="A1:Q65"/>
  <sheetViews>
    <sheetView showGridLines="0" topLeftCell="A49" zoomScaleNormal="100" workbookViewId="0">
      <selection activeCell="A56" sqref="A56:I56"/>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42947</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28518162832.529999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1.9699999999999999E-2</v>
      </c>
    </row>
    <row r="17" spans="1:7" s="7" customFormat="1" ht="17.25" customHeight="1" x14ac:dyDescent="0.2">
      <c r="A17" s="13" t="s">
        <v>22</v>
      </c>
      <c r="B17" s="13"/>
      <c r="C17" s="14"/>
      <c r="D17" s="14"/>
      <c r="E17" s="14"/>
      <c r="F17" s="14"/>
      <c r="G17" s="15">
        <f>G16-0.3%</f>
        <v>1.67E-2</v>
      </c>
    </row>
    <row r="18" spans="1:7" s="7" customFormat="1" ht="17.25" customHeight="1" x14ac:dyDescent="0.2">
      <c r="A18" s="16" t="s">
        <v>25</v>
      </c>
      <c r="B18" s="16"/>
      <c r="G18" s="8">
        <f>G16-0.2%</f>
        <v>1.77E-2</v>
      </c>
    </row>
    <row r="19" spans="1:7" s="7" customFormat="1" ht="17.25" customHeight="1" x14ac:dyDescent="0.2">
      <c r="A19" s="13" t="s">
        <v>26</v>
      </c>
      <c r="B19" s="13"/>
      <c r="C19" s="14"/>
      <c r="D19" s="14"/>
      <c r="E19" s="14"/>
      <c r="F19" s="14"/>
      <c r="G19" s="15">
        <f>G16-0.5%</f>
        <v>1.4699999999999998E-2</v>
      </c>
    </row>
    <row r="20" spans="1:7" s="7" customFormat="1" ht="17.25" customHeight="1" x14ac:dyDescent="0.2">
      <c r="A20" s="16" t="s">
        <v>27</v>
      </c>
      <c r="B20" s="16"/>
      <c r="G20" s="8">
        <f>G16-0.85%</f>
        <v>1.1199999999999998E-2</v>
      </c>
    </row>
    <row r="21" spans="1:7" s="7" customFormat="1" ht="17.25" customHeight="1" x14ac:dyDescent="0.2">
      <c r="A21" s="13" t="s">
        <v>34</v>
      </c>
      <c r="B21" s="13"/>
      <c r="C21" s="14"/>
      <c r="D21" s="14"/>
      <c r="E21" s="14"/>
      <c r="F21" s="14"/>
      <c r="G21" s="15">
        <f>G16-0.6%</f>
        <v>1.3699999999999999E-2</v>
      </c>
    </row>
    <row r="22" spans="1:7" s="7" customFormat="1" ht="17.25" customHeight="1" x14ac:dyDescent="0.2">
      <c r="A22" s="16" t="s">
        <v>33</v>
      </c>
      <c r="B22" s="16"/>
      <c r="G22" s="8">
        <f>G16-0.8%</f>
        <v>1.1699999999999999E-2</v>
      </c>
    </row>
    <row r="23" spans="1:7" s="7" customFormat="1" ht="17.25" customHeight="1" x14ac:dyDescent="0.2">
      <c r="A23" s="13" t="s">
        <v>28</v>
      </c>
      <c r="B23" s="13"/>
      <c r="C23" s="14"/>
      <c r="D23" s="14"/>
      <c r="E23" s="14"/>
      <c r="F23" s="14"/>
      <c r="G23" s="15">
        <f>G16-0.55%</f>
        <v>1.4199999999999997E-2</v>
      </c>
    </row>
    <row r="24" spans="1:7" s="7" customFormat="1" ht="17.25" customHeight="1" x14ac:dyDescent="0.2">
      <c r="A24" s="16" t="s">
        <v>29</v>
      </c>
      <c r="B24" s="16"/>
      <c r="G24" s="8">
        <f>G16-1.1%</f>
        <v>8.6999999999999977E-3</v>
      </c>
    </row>
    <row r="25" spans="1:7" s="7" customFormat="1" ht="17.25" customHeight="1" x14ac:dyDescent="0.2">
      <c r="A25" s="13" t="s">
        <v>35</v>
      </c>
      <c r="B25" s="13"/>
      <c r="C25" s="14"/>
      <c r="D25" s="14"/>
      <c r="E25" s="14"/>
      <c r="F25" s="14"/>
      <c r="G25" s="15">
        <f>G16-0.45%</f>
        <v>1.5199999999999998E-2</v>
      </c>
    </row>
    <row r="26" spans="1:7" s="7" customFormat="1" ht="17.25" customHeight="1" x14ac:dyDescent="0.2">
      <c r="A26" s="16" t="s">
        <v>31</v>
      </c>
      <c r="B26" s="16"/>
      <c r="G26" s="8">
        <f>G16-0.25%</f>
        <v>1.72E-2</v>
      </c>
    </row>
    <row r="27" spans="1:7" s="7" customFormat="1" ht="17.25" customHeight="1" x14ac:dyDescent="0.2">
      <c r="A27" s="13" t="s">
        <v>36</v>
      </c>
      <c r="B27" s="13"/>
      <c r="C27" s="14"/>
      <c r="D27" s="14"/>
      <c r="E27" s="14"/>
      <c r="F27" s="14"/>
      <c r="G27" s="15">
        <f>G16-0.6%</f>
        <v>1.3699999999999999E-2</v>
      </c>
    </row>
    <row r="28" spans="1:7" s="7" customFormat="1" ht="17.25" customHeight="1" x14ac:dyDescent="0.2">
      <c r="A28" s="16" t="s">
        <v>37</v>
      </c>
      <c r="B28" s="16"/>
      <c r="G28" s="8">
        <f>G16-0.85%</f>
        <v>1.1199999999999998E-2</v>
      </c>
    </row>
    <row r="29" spans="1:7" s="7" customFormat="1" ht="17.25" customHeight="1" x14ac:dyDescent="0.2">
      <c r="A29" s="13" t="s">
        <v>38</v>
      </c>
      <c r="B29" s="13"/>
      <c r="C29" s="14"/>
      <c r="D29" s="14"/>
      <c r="E29" s="14"/>
      <c r="F29" s="14"/>
      <c r="G29" s="15">
        <f>G16-1.1%</f>
        <v>8.6999999999999977E-3</v>
      </c>
    </row>
    <row r="30" spans="1:7" s="7" customFormat="1" ht="17.25" customHeight="1" x14ac:dyDescent="0.2">
      <c r="A30" s="16" t="s">
        <v>32</v>
      </c>
      <c r="B30" s="16"/>
      <c r="G30" s="8">
        <f>G16-0.4%</f>
        <v>1.5699999999999999E-2</v>
      </c>
    </row>
    <row r="31" spans="1:7" s="7" customFormat="1" ht="17.25" customHeight="1" x14ac:dyDescent="0.2">
      <c r="A31" s="9" t="s">
        <v>54</v>
      </c>
      <c r="B31" s="9"/>
      <c r="C31" s="9"/>
      <c r="D31" s="9"/>
      <c r="E31" s="9"/>
      <c r="F31" s="9"/>
      <c r="G31" s="64">
        <v>2.52</v>
      </c>
    </row>
    <row r="32" spans="1:7" s="7" customFormat="1" ht="17.25" customHeight="1" x14ac:dyDescent="0.2">
      <c r="A32" s="9" t="s">
        <v>42</v>
      </c>
      <c r="B32" s="9"/>
      <c r="C32" s="9"/>
      <c r="D32" s="9"/>
      <c r="E32" s="9"/>
      <c r="F32" s="9"/>
      <c r="G32" s="9">
        <v>12</v>
      </c>
    </row>
    <row r="33" spans="1:17" s="7" customFormat="1" ht="17.25" customHeight="1" x14ac:dyDescent="0.2">
      <c r="A33" s="9" t="s">
        <v>3</v>
      </c>
      <c r="B33" s="9"/>
      <c r="C33" s="9"/>
      <c r="D33" s="9"/>
      <c r="E33" s="9"/>
      <c r="F33" s="9"/>
      <c r="G33" s="55">
        <v>5766</v>
      </c>
    </row>
    <row r="34" spans="1:17" s="7" customFormat="1" ht="17.25" customHeight="1" x14ac:dyDescent="0.2">
      <c r="A34" s="9" t="s">
        <v>4</v>
      </c>
      <c r="B34" s="9"/>
      <c r="C34" s="9"/>
      <c r="D34" s="9"/>
      <c r="E34" s="9"/>
      <c r="F34" s="9"/>
      <c r="G34" s="54">
        <v>1.0067999999999999</v>
      </c>
    </row>
    <row r="35" spans="1:17" s="7" customFormat="1" ht="17.25" customHeight="1" thickBot="1" x14ac:dyDescent="0.25">
      <c r="A35" s="31" t="s">
        <v>24</v>
      </c>
      <c r="B35" s="31"/>
      <c r="C35" s="31"/>
      <c r="D35" s="31"/>
      <c r="E35" s="31"/>
      <c r="F35" s="31"/>
      <c r="G35" s="47">
        <v>0.52454400000000001</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52</v>
      </c>
      <c r="B39" s="21" t="s">
        <v>44</v>
      </c>
      <c r="C39" s="21" t="s">
        <v>51</v>
      </c>
      <c r="E39" s="20" t="s">
        <v>11</v>
      </c>
      <c r="F39" s="22"/>
      <c r="G39" s="22"/>
      <c r="H39" s="22"/>
      <c r="I39" s="48">
        <v>0.70684000000000002</v>
      </c>
    </row>
    <row r="40" spans="1:17" s="4" customFormat="1" ht="17.25" customHeight="1" x14ac:dyDescent="0.2">
      <c r="A40" s="6" t="s">
        <v>65</v>
      </c>
      <c r="B40" s="72" t="s">
        <v>49</v>
      </c>
      <c r="C40" s="72" t="s">
        <v>45</v>
      </c>
      <c r="E40" s="6" t="s">
        <v>12</v>
      </c>
      <c r="I40" s="67">
        <v>0</v>
      </c>
      <c r="O40" s="6"/>
      <c r="P40" s="72"/>
      <c r="Q40" s="72"/>
    </row>
    <row r="41" spans="1:17" s="4" customFormat="1" ht="17.25" customHeight="1" x14ac:dyDescent="0.2">
      <c r="A41" s="20" t="s">
        <v>47</v>
      </c>
      <c r="B41" s="21" t="s">
        <v>46</v>
      </c>
      <c r="C41" s="21" t="s">
        <v>45</v>
      </c>
      <c r="E41" s="20" t="s">
        <v>13</v>
      </c>
      <c r="F41" s="22"/>
      <c r="G41" s="22"/>
      <c r="H41" s="22"/>
      <c r="I41" s="48">
        <v>0.21501000000000001</v>
      </c>
      <c r="O41" s="6"/>
      <c r="P41" s="72"/>
      <c r="Q41" s="72"/>
    </row>
    <row r="42" spans="1:17" s="4" customFormat="1" ht="17.25" customHeight="1" thickBot="1" x14ac:dyDescent="0.25">
      <c r="A42" s="23" t="s">
        <v>67</v>
      </c>
      <c r="B42" s="24" t="s">
        <v>49</v>
      </c>
      <c r="C42" s="24" t="s">
        <v>45</v>
      </c>
      <c r="E42" s="34" t="s">
        <v>14</v>
      </c>
      <c r="F42" s="26"/>
      <c r="G42" s="26"/>
      <c r="H42" s="26"/>
      <c r="I42" s="68">
        <v>7.8149999999999997E-2</v>
      </c>
    </row>
    <row r="43" spans="1:17" s="4" customFormat="1" ht="17.25" customHeight="1" x14ac:dyDescent="0.2">
      <c r="A43" s="20" t="s">
        <v>64</v>
      </c>
      <c r="B43" s="21" t="s">
        <v>49</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0.14649000000000001</v>
      </c>
    </row>
    <row r="48" spans="1:17" s="4" customFormat="1" ht="17.25" customHeight="1" x14ac:dyDescent="0.2">
      <c r="A48" s="7" t="s">
        <v>18</v>
      </c>
      <c r="D48" s="67">
        <v>5.305E-2</v>
      </c>
    </row>
    <row r="49" spans="1:9" s="4" customFormat="1" ht="17.25" customHeight="1" x14ac:dyDescent="0.2">
      <c r="A49" s="14" t="s">
        <v>53</v>
      </c>
      <c r="B49" s="22"/>
      <c r="C49" s="22"/>
      <c r="D49" s="48">
        <v>0.33435999999999999</v>
      </c>
    </row>
    <row r="50" spans="1:9" s="4" customFormat="1" ht="17.25" customHeight="1" x14ac:dyDescent="0.2">
      <c r="A50" s="7" t="s">
        <v>19</v>
      </c>
      <c r="D50" s="67">
        <v>0.23347000000000001</v>
      </c>
    </row>
    <row r="51" spans="1:9" s="4" customFormat="1" ht="17.25" customHeight="1" x14ac:dyDescent="0.2">
      <c r="A51" s="14" t="s">
        <v>20</v>
      </c>
      <c r="B51" s="22"/>
      <c r="C51" s="22"/>
      <c r="D51" s="48">
        <v>0.14437</v>
      </c>
    </row>
    <row r="52" spans="1:9" s="4" customFormat="1" ht="17.25" customHeight="1" x14ac:dyDescent="0.2">
      <c r="A52" s="7" t="s">
        <v>12</v>
      </c>
      <c r="D52" s="67">
        <v>0</v>
      </c>
    </row>
    <row r="53" spans="1:9" s="4" customFormat="1" ht="17.25" customHeight="1" x14ac:dyDescent="0.2">
      <c r="A53" s="14" t="s">
        <v>21</v>
      </c>
      <c r="B53" s="22"/>
      <c r="C53" s="22"/>
      <c r="D53" s="48">
        <v>1.2199999999999999E-3</v>
      </c>
    </row>
    <row r="54" spans="1:9" s="4" customFormat="1" ht="17.25" customHeight="1" thickBot="1" x14ac:dyDescent="0.25">
      <c r="A54" s="39" t="s">
        <v>14</v>
      </c>
      <c r="B54" s="26"/>
      <c r="C54" s="26"/>
      <c r="D54" s="68">
        <v>8.7040000000000006E-2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
  <dimension ref="A1:Q65"/>
  <sheetViews>
    <sheetView showGridLines="0" zoomScaleNormal="100" workbookViewId="0">
      <selection activeCell="G47" sqref="G47"/>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42916</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28347357486.040001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1.95E-2</v>
      </c>
    </row>
    <row r="17" spans="1:7" s="7" customFormat="1" ht="17.25" customHeight="1" x14ac:dyDescent="0.2">
      <c r="A17" s="13" t="s">
        <v>22</v>
      </c>
      <c r="B17" s="13"/>
      <c r="C17" s="14"/>
      <c r="D17" s="14"/>
      <c r="E17" s="14"/>
      <c r="F17" s="14"/>
      <c r="G17" s="15">
        <f>G16-0.3%</f>
        <v>1.6500000000000001E-2</v>
      </c>
    </row>
    <row r="18" spans="1:7" s="7" customFormat="1" ht="17.25" customHeight="1" x14ac:dyDescent="0.2">
      <c r="A18" s="16" t="s">
        <v>25</v>
      </c>
      <c r="B18" s="16"/>
      <c r="G18" s="8">
        <f>G16-0.2%</f>
        <v>1.7500000000000002E-2</v>
      </c>
    </row>
    <row r="19" spans="1:7" s="7" customFormat="1" ht="17.25" customHeight="1" x14ac:dyDescent="0.2">
      <c r="A19" s="13" t="s">
        <v>26</v>
      </c>
      <c r="B19" s="13"/>
      <c r="C19" s="14"/>
      <c r="D19" s="14"/>
      <c r="E19" s="14"/>
      <c r="F19" s="14"/>
      <c r="G19" s="15">
        <f>G16-0.5%</f>
        <v>1.4499999999999999E-2</v>
      </c>
    </row>
    <row r="20" spans="1:7" s="7" customFormat="1" ht="17.25" customHeight="1" x14ac:dyDescent="0.2">
      <c r="A20" s="16" t="s">
        <v>27</v>
      </c>
      <c r="B20" s="16"/>
      <c r="G20" s="8">
        <f>G16-0.85%</f>
        <v>1.0999999999999999E-2</v>
      </c>
    </row>
    <row r="21" spans="1:7" s="7" customFormat="1" ht="17.25" customHeight="1" x14ac:dyDescent="0.2">
      <c r="A21" s="13" t="s">
        <v>34</v>
      </c>
      <c r="B21" s="13"/>
      <c r="C21" s="14"/>
      <c r="D21" s="14"/>
      <c r="E21" s="14"/>
      <c r="F21" s="14"/>
      <c r="G21" s="15">
        <f>G16-0.6%</f>
        <v>1.35E-2</v>
      </c>
    </row>
    <row r="22" spans="1:7" s="7" customFormat="1" ht="17.25" customHeight="1" x14ac:dyDescent="0.2">
      <c r="A22" s="16" t="s">
        <v>33</v>
      </c>
      <c r="B22" s="16"/>
      <c r="G22" s="8">
        <f>G16-0.8%</f>
        <v>1.15E-2</v>
      </c>
    </row>
    <row r="23" spans="1:7" s="7" customFormat="1" ht="17.25" customHeight="1" x14ac:dyDescent="0.2">
      <c r="A23" s="13" t="s">
        <v>28</v>
      </c>
      <c r="B23" s="13"/>
      <c r="C23" s="14"/>
      <c r="D23" s="14"/>
      <c r="E23" s="14"/>
      <c r="F23" s="14"/>
      <c r="G23" s="15">
        <f>G16-0.55%</f>
        <v>1.3999999999999999E-2</v>
      </c>
    </row>
    <row r="24" spans="1:7" s="7" customFormat="1" ht="17.25" customHeight="1" x14ac:dyDescent="0.2">
      <c r="A24" s="16" t="s">
        <v>29</v>
      </c>
      <c r="B24" s="16"/>
      <c r="G24" s="8">
        <f>G16-1.1%</f>
        <v>8.4999999999999989E-3</v>
      </c>
    </row>
    <row r="25" spans="1:7" s="7" customFormat="1" ht="17.25" customHeight="1" x14ac:dyDescent="0.2">
      <c r="A25" s="13" t="s">
        <v>35</v>
      </c>
      <c r="B25" s="13"/>
      <c r="C25" s="14"/>
      <c r="D25" s="14"/>
      <c r="E25" s="14"/>
      <c r="F25" s="14"/>
      <c r="G25" s="15">
        <f>G16-0.45%</f>
        <v>1.4999999999999999E-2</v>
      </c>
    </row>
    <row r="26" spans="1:7" s="7" customFormat="1" ht="17.25" customHeight="1" x14ac:dyDescent="0.2">
      <c r="A26" s="16" t="s">
        <v>31</v>
      </c>
      <c r="B26" s="16"/>
      <c r="G26" s="8">
        <f>G16-0.25%</f>
        <v>1.7000000000000001E-2</v>
      </c>
    </row>
    <row r="27" spans="1:7" s="7" customFormat="1" ht="17.25" customHeight="1" x14ac:dyDescent="0.2">
      <c r="A27" s="13" t="s">
        <v>36</v>
      </c>
      <c r="B27" s="13"/>
      <c r="C27" s="14"/>
      <c r="D27" s="14"/>
      <c r="E27" s="14"/>
      <c r="F27" s="14"/>
      <c r="G27" s="15">
        <f>G16-0.6%</f>
        <v>1.35E-2</v>
      </c>
    </row>
    <row r="28" spans="1:7" s="7" customFormat="1" ht="17.25" customHeight="1" x14ac:dyDescent="0.2">
      <c r="A28" s="16" t="s">
        <v>37</v>
      </c>
      <c r="B28" s="16"/>
      <c r="G28" s="8">
        <f>G16-0.85%</f>
        <v>1.0999999999999999E-2</v>
      </c>
    </row>
    <row r="29" spans="1:7" s="7" customFormat="1" ht="17.25" customHeight="1" x14ac:dyDescent="0.2">
      <c r="A29" s="13" t="s">
        <v>38</v>
      </c>
      <c r="B29" s="13"/>
      <c r="C29" s="14"/>
      <c r="D29" s="14"/>
      <c r="E29" s="14"/>
      <c r="F29" s="14"/>
      <c r="G29" s="15">
        <f>G16-1.1%</f>
        <v>8.4999999999999989E-3</v>
      </c>
    </row>
    <row r="30" spans="1:7" s="7" customFormat="1" ht="17.25" customHeight="1" x14ac:dyDescent="0.2">
      <c r="A30" s="16" t="s">
        <v>32</v>
      </c>
      <c r="B30" s="16"/>
      <c r="G30" s="8">
        <f>G16-0.4%</f>
        <v>1.55E-2</v>
      </c>
    </row>
    <row r="31" spans="1:7" s="7" customFormat="1" ht="17.25" customHeight="1" x14ac:dyDescent="0.2">
      <c r="A31" s="9" t="s">
        <v>54</v>
      </c>
      <c r="B31" s="9"/>
      <c r="C31" s="9"/>
      <c r="D31" s="9"/>
      <c r="E31" s="9"/>
      <c r="F31" s="9"/>
      <c r="G31" s="64">
        <v>2.54</v>
      </c>
    </row>
    <row r="32" spans="1:7" s="7" customFormat="1" ht="17.25" customHeight="1" x14ac:dyDescent="0.2">
      <c r="A32" s="9" t="s">
        <v>42</v>
      </c>
      <c r="B32" s="9"/>
      <c r="C32" s="9"/>
      <c r="D32" s="9"/>
      <c r="E32" s="9"/>
      <c r="F32" s="9"/>
      <c r="G32" s="9">
        <v>12</v>
      </c>
    </row>
    <row r="33" spans="1:17" s="7" customFormat="1" ht="17.25" customHeight="1" x14ac:dyDescent="0.2">
      <c r="A33" s="9" t="s">
        <v>3</v>
      </c>
      <c r="B33" s="9"/>
      <c r="C33" s="9"/>
      <c r="D33" s="9"/>
      <c r="E33" s="9"/>
      <c r="F33" s="9"/>
      <c r="G33" s="55">
        <v>5789</v>
      </c>
    </row>
    <row r="34" spans="1:17" s="7" customFormat="1" ht="17.25" customHeight="1" x14ac:dyDescent="0.2">
      <c r="A34" s="9" t="s">
        <v>4</v>
      </c>
      <c r="B34" s="9"/>
      <c r="C34" s="9"/>
      <c r="D34" s="9"/>
      <c r="E34" s="9"/>
      <c r="F34" s="9"/>
      <c r="G34" s="54">
        <v>1.0051000000000001</v>
      </c>
    </row>
    <row r="35" spans="1:17" s="7" customFormat="1" ht="17.25" customHeight="1" thickBot="1" x14ac:dyDescent="0.25">
      <c r="A35" s="31" t="s">
        <v>24</v>
      </c>
      <c r="B35" s="31"/>
      <c r="C35" s="31"/>
      <c r="D35" s="31"/>
      <c r="E35" s="31"/>
      <c r="F35" s="31"/>
      <c r="G35" s="47">
        <v>0.52454400000000001</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52</v>
      </c>
      <c r="B39" s="21" t="s">
        <v>44</v>
      </c>
      <c r="C39" s="21" t="s">
        <v>51</v>
      </c>
      <c r="E39" s="20" t="s">
        <v>11</v>
      </c>
      <c r="F39" s="22"/>
      <c r="G39" s="22"/>
      <c r="H39" s="22"/>
      <c r="I39" s="48">
        <v>0.71090200000000003</v>
      </c>
    </row>
    <row r="40" spans="1:17" s="4" customFormat="1" ht="17.25" customHeight="1" x14ac:dyDescent="0.2">
      <c r="A40" s="6" t="s">
        <v>65</v>
      </c>
      <c r="B40" s="72" t="s">
        <v>49</v>
      </c>
      <c r="C40" s="72" t="s">
        <v>45</v>
      </c>
      <c r="E40" s="6" t="s">
        <v>12</v>
      </c>
      <c r="I40" s="67">
        <v>0</v>
      </c>
      <c r="O40" s="6"/>
      <c r="P40" s="72"/>
      <c r="Q40" s="72"/>
    </row>
    <row r="41" spans="1:17" s="4" customFormat="1" ht="17.25" customHeight="1" x14ac:dyDescent="0.2">
      <c r="A41" s="20" t="s">
        <v>47</v>
      </c>
      <c r="B41" s="21" t="s">
        <v>46</v>
      </c>
      <c r="C41" s="21" t="s">
        <v>45</v>
      </c>
      <c r="E41" s="20" t="s">
        <v>13</v>
      </c>
      <c r="F41" s="22"/>
      <c r="G41" s="22"/>
      <c r="H41" s="22"/>
      <c r="I41" s="48">
        <v>0.222306</v>
      </c>
      <c r="O41" s="6"/>
      <c r="P41" s="72"/>
      <c r="Q41" s="72"/>
    </row>
    <row r="42" spans="1:17" s="4" customFormat="1" ht="17.25" customHeight="1" thickBot="1" x14ac:dyDescent="0.25">
      <c r="A42" s="23" t="s">
        <v>67</v>
      </c>
      <c r="B42" s="24" t="s">
        <v>49</v>
      </c>
      <c r="C42" s="24" t="s">
        <v>45</v>
      </c>
      <c r="E42" s="34" t="s">
        <v>14</v>
      </c>
      <c r="F42" s="26"/>
      <c r="G42" s="26"/>
      <c r="H42" s="26"/>
      <c r="I42" s="68">
        <v>6.6792000000000004E-2</v>
      </c>
    </row>
    <row r="43" spans="1:17" s="4" customFormat="1" ht="17.25" customHeight="1" x14ac:dyDescent="0.2">
      <c r="A43" s="20" t="s">
        <v>64</v>
      </c>
      <c r="B43" s="21" t="s">
        <v>49</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0.15079999999999999</v>
      </c>
    </row>
    <row r="48" spans="1:17" s="4" customFormat="1" ht="17.25" customHeight="1" x14ac:dyDescent="0.2">
      <c r="A48" s="7" t="s">
        <v>18</v>
      </c>
      <c r="D48" s="67">
        <v>5.3699999999999998E-2</v>
      </c>
    </row>
    <row r="49" spans="1:9" s="4" customFormat="1" ht="17.25" customHeight="1" x14ac:dyDescent="0.2">
      <c r="A49" s="14" t="s">
        <v>53</v>
      </c>
      <c r="B49" s="22"/>
      <c r="C49" s="22"/>
      <c r="D49" s="48">
        <v>0.33989999999999998</v>
      </c>
    </row>
    <row r="50" spans="1:9" s="4" customFormat="1" ht="17.25" customHeight="1" x14ac:dyDescent="0.2">
      <c r="A50" s="7" t="s">
        <v>19</v>
      </c>
      <c r="D50" s="67">
        <v>0.22969999999999999</v>
      </c>
    </row>
    <row r="51" spans="1:9" s="4" customFormat="1" ht="17.25" customHeight="1" x14ac:dyDescent="0.2">
      <c r="A51" s="14" t="s">
        <v>20</v>
      </c>
      <c r="B51" s="22"/>
      <c r="C51" s="22"/>
      <c r="D51" s="48">
        <v>0.14530000000000001</v>
      </c>
    </row>
    <row r="52" spans="1:9" s="4" customFormat="1" ht="17.25" customHeight="1" x14ac:dyDescent="0.2">
      <c r="A52" s="7" t="s">
        <v>12</v>
      </c>
      <c r="D52" s="67">
        <v>0</v>
      </c>
    </row>
    <row r="53" spans="1:9" s="4" customFormat="1" ht="17.25" customHeight="1" x14ac:dyDescent="0.2">
      <c r="A53" s="14" t="s">
        <v>21</v>
      </c>
      <c r="B53" s="22"/>
      <c r="C53" s="22"/>
      <c r="D53" s="48">
        <v>1.1999999999999999E-3</v>
      </c>
    </row>
    <row r="54" spans="1:9" s="4" customFormat="1" ht="17.25" customHeight="1" thickBot="1" x14ac:dyDescent="0.25">
      <c r="A54" s="39" t="s">
        <v>14</v>
      </c>
      <c r="B54" s="26"/>
      <c r="C54" s="26"/>
      <c r="D54" s="68">
        <v>7.9299999999999995E-2</v>
      </c>
    </row>
    <row r="55" spans="1:9" s="5" customFormat="1" ht="12" x14ac:dyDescent="0.2">
      <c r="A55" s="38"/>
      <c r="B55" s="38"/>
      <c r="C55" s="38"/>
      <c r="D55" s="38"/>
      <c r="E55" s="38"/>
      <c r="F55" s="38"/>
      <c r="G55" s="38"/>
      <c r="H55" s="38"/>
      <c r="I55" s="38"/>
    </row>
    <row r="56" spans="1:9" s="27" customFormat="1" ht="175.5" customHeight="1" x14ac:dyDescent="0.2">
      <c r="A56" s="147" t="s">
        <v>75</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3"/>
  <dimension ref="A1:Q65"/>
  <sheetViews>
    <sheetView showGridLines="0" zoomScaleNormal="100" workbookViewId="0">
      <selection activeCell="D47" sqref="D47:D54"/>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42886</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28620278921.959999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1.9300000000000001E-2</v>
      </c>
    </row>
    <row r="17" spans="1:7" s="7" customFormat="1" ht="17.25" customHeight="1" x14ac:dyDescent="0.2">
      <c r="A17" s="13" t="s">
        <v>22</v>
      </c>
      <c r="B17" s="13"/>
      <c r="C17" s="14"/>
      <c r="D17" s="14"/>
      <c r="E17" s="14"/>
      <c r="F17" s="14"/>
      <c r="G17" s="15">
        <f>G16-0.3%</f>
        <v>1.6300000000000002E-2</v>
      </c>
    </row>
    <row r="18" spans="1:7" s="7" customFormat="1" ht="17.25" customHeight="1" x14ac:dyDescent="0.2">
      <c r="A18" s="16" t="s">
        <v>25</v>
      </c>
      <c r="B18" s="16"/>
      <c r="G18" s="8">
        <f>G16-0.2%</f>
        <v>1.7300000000000003E-2</v>
      </c>
    </row>
    <row r="19" spans="1:7" s="7" customFormat="1" ht="17.25" customHeight="1" x14ac:dyDescent="0.2">
      <c r="A19" s="13" t="s">
        <v>26</v>
      </c>
      <c r="B19" s="13"/>
      <c r="C19" s="14"/>
      <c r="D19" s="14"/>
      <c r="E19" s="14"/>
      <c r="F19" s="14"/>
      <c r="G19" s="15">
        <f>G16-0.5%</f>
        <v>1.43E-2</v>
      </c>
    </row>
    <row r="20" spans="1:7" s="7" customFormat="1" ht="17.25" customHeight="1" x14ac:dyDescent="0.2">
      <c r="A20" s="16" t="s">
        <v>27</v>
      </c>
      <c r="B20" s="16"/>
      <c r="G20" s="8">
        <f>G16-0.85%</f>
        <v>1.0800000000000001E-2</v>
      </c>
    </row>
    <row r="21" spans="1:7" s="7" customFormat="1" ht="17.25" customHeight="1" x14ac:dyDescent="0.2">
      <c r="A21" s="13" t="s">
        <v>34</v>
      </c>
      <c r="B21" s="13"/>
      <c r="C21" s="14"/>
      <c r="D21" s="14"/>
      <c r="E21" s="14"/>
      <c r="F21" s="14"/>
      <c r="G21" s="15">
        <f>G16-0.6%</f>
        <v>1.3300000000000001E-2</v>
      </c>
    </row>
    <row r="22" spans="1:7" s="7" customFormat="1" ht="17.25" customHeight="1" x14ac:dyDescent="0.2">
      <c r="A22" s="16" t="s">
        <v>33</v>
      </c>
      <c r="B22" s="16"/>
      <c r="G22" s="8">
        <f>G16-0.8%</f>
        <v>1.1300000000000001E-2</v>
      </c>
    </row>
    <row r="23" spans="1:7" s="7" customFormat="1" ht="17.25" customHeight="1" x14ac:dyDescent="0.2">
      <c r="A23" s="13" t="s">
        <v>28</v>
      </c>
      <c r="B23" s="13"/>
      <c r="C23" s="14"/>
      <c r="D23" s="14"/>
      <c r="E23" s="14"/>
      <c r="F23" s="14"/>
      <c r="G23" s="15">
        <f>G16-0.55%</f>
        <v>1.38E-2</v>
      </c>
    </row>
    <row r="24" spans="1:7" s="7" customFormat="1" ht="17.25" customHeight="1" x14ac:dyDescent="0.2">
      <c r="A24" s="16" t="s">
        <v>29</v>
      </c>
      <c r="B24" s="16"/>
      <c r="G24" s="8">
        <f>G16-1.1%</f>
        <v>8.3000000000000001E-3</v>
      </c>
    </row>
    <row r="25" spans="1:7" s="7" customFormat="1" ht="17.25" customHeight="1" x14ac:dyDescent="0.2">
      <c r="A25" s="13" t="s">
        <v>35</v>
      </c>
      <c r="B25" s="13"/>
      <c r="C25" s="14"/>
      <c r="D25" s="14"/>
      <c r="E25" s="14"/>
      <c r="F25" s="14"/>
      <c r="G25" s="15">
        <f>G16-0.45%</f>
        <v>1.4800000000000001E-2</v>
      </c>
    </row>
    <row r="26" spans="1:7" s="7" customFormat="1" ht="17.25" customHeight="1" x14ac:dyDescent="0.2">
      <c r="A26" s="16" t="s">
        <v>31</v>
      </c>
      <c r="B26" s="16"/>
      <c r="G26" s="8">
        <f>G16-0.25%</f>
        <v>1.6800000000000002E-2</v>
      </c>
    </row>
    <row r="27" spans="1:7" s="7" customFormat="1" ht="17.25" customHeight="1" x14ac:dyDescent="0.2">
      <c r="A27" s="13" t="s">
        <v>36</v>
      </c>
      <c r="B27" s="13"/>
      <c r="C27" s="14"/>
      <c r="D27" s="14"/>
      <c r="E27" s="14"/>
      <c r="F27" s="14"/>
      <c r="G27" s="15">
        <f>G16-0.6%</f>
        <v>1.3300000000000001E-2</v>
      </c>
    </row>
    <row r="28" spans="1:7" s="7" customFormat="1" ht="17.25" customHeight="1" x14ac:dyDescent="0.2">
      <c r="A28" s="16" t="s">
        <v>37</v>
      </c>
      <c r="B28" s="16"/>
      <c r="G28" s="8">
        <f>G16-0.85%</f>
        <v>1.0800000000000001E-2</v>
      </c>
    </row>
    <row r="29" spans="1:7" s="7" customFormat="1" ht="17.25" customHeight="1" x14ac:dyDescent="0.2">
      <c r="A29" s="13" t="s">
        <v>38</v>
      </c>
      <c r="B29" s="13"/>
      <c r="C29" s="14"/>
      <c r="D29" s="14"/>
      <c r="E29" s="14"/>
      <c r="F29" s="14"/>
      <c r="G29" s="15">
        <f>G16-1.1%</f>
        <v>8.3000000000000001E-3</v>
      </c>
    </row>
    <row r="30" spans="1:7" s="7" customFormat="1" ht="17.25" customHeight="1" x14ac:dyDescent="0.2">
      <c r="A30" s="16" t="s">
        <v>32</v>
      </c>
      <c r="B30" s="16"/>
      <c r="G30" s="8">
        <f>G16-0.4%</f>
        <v>1.5300000000000001E-2</v>
      </c>
    </row>
    <row r="31" spans="1:7" s="7" customFormat="1" ht="17.25" customHeight="1" x14ac:dyDescent="0.2">
      <c r="A31" s="9" t="s">
        <v>54</v>
      </c>
      <c r="B31" s="9"/>
      <c r="C31" s="9"/>
      <c r="D31" s="9"/>
      <c r="E31" s="9"/>
      <c r="F31" s="9"/>
      <c r="G31" s="64">
        <v>2.5</v>
      </c>
    </row>
    <row r="32" spans="1:7" s="7" customFormat="1" ht="17.25" customHeight="1" x14ac:dyDescent="0.2">
      <c r="A32" s="9" t="s">
        <v>42</v>
      </c>
      <c r="B32" s="9"/>
      <c r="C32" s="9"/>
      <c r="D32" s="9"/>
      <c r="E32" s="9"/>
      <c r="F32" s="9"/>
      <c r="G32" s="9">
        <v>12</v>
      </c>
    </row>
    <row r="33" spans="1:17" s="7" customFormat="1" ht="17.25" customHeight="1" x14ac:dyDescent="0.2">
      <c r="A33" s="9" t="s">
        <v>3</v>
      </c>
      <c r="B33" s="9"/>
      <c r="C33" s="9"/>
      <c r="D33" s="9"/>
      <c r="E33" s="9"/>
      <c r="F33" s="9"/>
      <c r="G33" s="55">
        <v>5860</v>
      </c>
    </row>
    <row r="34" spans="1:17" s="7" customFormat="1" ht="17.25" customHeight="1" x14ac:dyDescent="0.2">
      <c r="A34" s="9" t="s">
        <v>4</v>
      </c>
      <c r="B34" s="9"/>
      <c r="C34" s="9"/>
      <c r="D34" s="9"/>
      <c r="E34" s="9"/>
      <c r="F34" s="9"/>
      <c r="G34" s="54">
        <v>1.0078</v>
      </c>
    </row>
    <row r="35" spans="1:17" s="7" customFormat="1" ht="17.25" customHeight="1" thickBot="1" x14ac:dyDescent="0.25">
      <c r="A35" s="31" t="s">
        <v>24</v>
      </c>
      <c r="B35" s="31"/>
      <c r="C35" s="31"/>
      <c r="D35" s="31"/>
      <c r="E35" s="31"/>
      <c r="F35" s="31"/>
      <c r="G35" s="47">
        <v>0.52454400000000001</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52</v>
      </c>
      <c r="B39" s="21" t="s">
        <v>44</v>
      </c>
      <c r="C39" s="21" t="s">
        <v>51</v>
      </c>
      <c r="E39" s="20" t="s">
        <v>11</v>
      </c>
      <c r="F39" s="22"/>
      <c r="G39" s="22"/>
      <c r="H39" s="22"/>
      <c r="I39" s="48">
        <v>0.7097</v>
      </c>
    </row>
    <row r="40" spans="1:17" s="4" customFormat="1" ht="17.25" customHeight="1" x14ac:dyDescent="0.2">
      <c r="A40" s="6" t="s">
        <v>65</v>
      </c>
      <c r="B40" s="72" t="s">
        <v>49</v>
      </c>
      <c r="C40" s="72" t="s">
        <v>45</v>
      </c>
      <c r="E40" s="6" t="s">
        <v>12</v>
      </c>
      <c r="I40" s="67">
        <v>2.7000000000000001E-3</v>
      </c>
      <c r="O40" s="6"/>
      <c r="P40" s="72"/>
      <c r="Q40" s="72"/>
    </row>
    <row r="41" spans="1:17" s="4" customFormat="1" ht="17.25" customHeight="1" x14ac:dyDescent="0.2">
      <c r="A41" s="20" t="s">
        <v>47</v>
      </c>
      <c r="B41" s="21" t="s">
        <v>46</v>
      </c>
      <c r="C41" s="21" t="s">
        <v>45</v>
      </c>
      <c r="E41" s="20" t="s">
        <v>13</v>
      </c>
      <c r="F41" s="22"/>
      <c r="G41" s="22"/>
      <c r="H41" s="22"/>
      <c r="I41" s="48">
        <v>0.2198</v>
      </c>
      <c r="O41" s="6"/>
      <c r="P41" s="72"/>
      <c r="Q41" s="72"/>
    </row>
    <row r="42" spans="1:17" s="4" customFormat="1" ht="17.25" customHeight="1" thickBot="1" x14ac:dyDescent="0.25">
      <c r="A42" s="23" t="s">
        <v>67</v>
      </c>
      <c r="B42" s="24" t="s">
        <v>49</v>
      </c>
      <c r="C42" s="24" t="s">
        <v>45</v>
      </c>
      <c r="E42" s="34" t="s">
        <v>14</v>
      </c>
      <c r="F42" s="26"/>
      <c r="G42" s="26"/>
      <c r="H42" s="26"/>
      <c r="I42" s="68">
        <v>6.7699999999999996E-2</v>
      </c>
    </row>
    <row r="43" spans="1:17" s="4" customFormat="1" ht="17.25" customHeight="1" x14ac:dyDescent="0.2">
      <c r="A43" s="20" t="s">
        <v>64</v>
      </c>
      <c r="B43" s="21" t="s">
        <v>46</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0.14319999999999999</v>
      </c>
    </row>
    <row r="48" spans="1:17" s="4" customFormat="1" ht="17.25" customHeight="1" x14ac:dyDescent="0.2">
      <c r="A48" s="7" t="s">
        <v>18</v>
      </c>
      <c r="D48" s="67">
        <v>5.62E-2</v>
      </c>
    </row>
    <row r="49" spans="1:9" s="4" customFormat="1" ht="17.25" customHeight="1" x14ac:dyDescent="0.2">
      <c r="A49" s="14" t="s">
        <v>53</v>
      </c>
      <c r="B49" s="22"/>
      <c r="C49" s="22"/>
      <c r="D49" s="48">
        <v>0.34539999999999998</v>
      </c>
    </row>
    <row r="50" spans="1:9" s="4" customFormat="1" ht="17.25" customHeight="1" x14ac:dyDescent="0.2">
      <c r="A50" s="7" t="s">
        <v>19</v>
      </c>
      <c r="D50" s="67">
        <v>0.2288</v>
      </c>
    </row>
    <row r="51" spans="1:9" s="4" customFormat="1" ht="17.25" customHeight="1" x14ac:dyDescent="0.2">
      <c r="A51" s="14" t="s">
        <v>20</v>
      </c>
      <c r="B51" s="22"/>
      <c r="C51" s="22"/>
      <c r="D51" s="48">
        <v>0.14480000000000001</v>
      </c>
    </row>
    <row r="52" spans="1:9" s="4" customFormat="1" ht="17.25" customHeight="1" x14ac:dyDescent="0.2">
      <c r="A52" s="7" t="s">
        <v>12</v>
      </c>
      <c r="D52" s="67">
        <v>2.7000000000000001E-3</v>
      </c>
    </row>
    <row r="53" spans="1:9" s="4" customFormat="1" ht="17.25" customHeight="1" x14ac:dyDescent="0.2">
      <c r="A53" s="14" t="s">
        <v>21</v>
      </c>
      <c r="B53" s="22"/>
      <c r="C53" s="22"/>
      <c r="D53" s="48">
        <v>1.1999999999999999E-3</v>
      </c>
    </row>
    <row r="54" spans="1:9" s="4" customFormat="1" ht="17.25" customHeight="1" thickBot="1" x14ac:dyDescent="0.25">
      <c r="A54" s="39" t="s">
        <v>14</v>
      </c>
      <c r="B54" s="26"/>
      <c r="C54" s="26"/>
      <c r="D54" s="68">
        <v>7.7700000000000005E-2</v>
      </c>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
  <dimension ref="A1:Q65"/>
  <sheetViews>
    <sheetView showGridLines="0" topLeftCell="A9" zoomScaleNormal="100" workbookViewId="0">
      <selection activeCell="D38" sqref="D38:D44"/>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42855</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29070981488.080002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1.8405999999999999E-2</v>
      </c>
    </row>
    <row r="17" spans="1:7" s="7" customFormat="1" ht="17.25" customHeight="1" x14ac:dyDescent="0.2">
      <c r="A17" s="13" t="s">
        <v>22</v>
      </c>
      <c r="B17" s="13"/>
      <c r="C17" s="14"/>
      <c r="D17" s="14"/>
      <c r="E17" s="14"/>
      <c r="F17" s="14"/>
      <c r="G17" s="15">
        <f>G16-0.3%</f>
        <v>1.5406E-2</v>
      </c>
    </row>
    <row r="18" spans="1:7" s="7" customFormat="1" ht="17.25" customHeight="1" x14ac:dyDescent="0.2">
      <c r="A18" s="16" t="s">
        <v>25</v>
      </c>
      <c r="B18" s="16"/>
      <c r="G18" s="8">
        <f>G16-0.2%</f>
        <v>1.6405999999999997E-2</v>
      </c>
    </row>
    <row r="19" spans="1:7" s="7" customFormat="1" ht="17.25" customHeight="1" x14ac:dyDescent="0.2">
      <c r="A19" s="13" t="s">
        <v>26</v>
      </c>
      <c r="B19" s="13"/>
      <c r="C19" s="14"/>
      <c r="D19" s="14"/>
      <c r="E19" s="14"/>
      <c r="F19" s="14"/>
      <c r="G19" s="15">
        <f>G16-0.5%</f>
        <v>1.3405999999999998E-2</v>
      </c>
    </row>
    <row r="20" spans="1:7" s="7" customFormat="1" ht="17.25" customHeight="1" x14ac:dyDescent="0.2">
      <c r="A20" s="16" t="s">
        <v>27</v>
      </c>
      <c r="B20" s="16"/>
      <c r="G20" s="8">
        <f>G16-0.85%</f>
        <v>9.9059999999999981E-3</v>
      </c>
    </row>
    <row r="21" spans="1:7" s="7" customFormat="1" ht="17.25" customHeight="1" x14ac:dyDescent="0.2">
      <c r="A21" s="13" t="s">
        <v>34</v>
      </c>
      <c r="B21" s="13"/>
      <c r="C21" s="14"/>
      <c r="D21" s="14"/>
      <c r="E21" s="14"/>
      <c r="F21" s="14"/>
      <c r="G21" s="15">
        <f>G16-0.6%</f>
        <v>1.2405999999999999E-2</v>
      </c>
    </row>
    <row r="22" spans="1:7" s="7" customFormat="1" ht="17.25" customHeight="1" x14ac:dyDescent="0.2">
      <c r="A22" s="16" t="s">
        <v>33</v>
      </c>
      <c r="B22" s="16"/>
      <c r="G22" s="8">
        <f>G16-0.8%</f>
        <v>1.0405999999999999E-2</v>
      </c>
    </row>
    <row r="23" spans="1:7" s="7" customFormat="1" ht="17.25" customHeight="1" x14ac:dyDescent="0.2">
      <c r="A23" s="13" t="s">
        <v>28</v>
      </c>
      <c r="B23" s="13"/>
      <c r="C23" s="14"/>
      <c r="D23" s="14"/>
      <c r="E23" s="14"/>
      <c r="F23" s="14"/>
      <c r="G23" s="15">
        <f>G16-0.55%</f>
        <v>1.2905999999999997E-2</v>
      </c>
    </row>
    <row r="24" spans="1:7" s="7" customFormat="1" ht="17.25" customHeight="1" x14ac:dyDescent="0.2">
      <c r="A24" s="16" t="s">
        <v>29</v>
      </c>
      <c r="B24" s="16"/>
      <c r="G24" s="8">
        <f>G16-1.1%</f>
        <v>7.4059999999999977E-3</v>
      </c>
    </row>
    <row r="25" spans="1:7" s="7" customFormat="1" ht="17.25" customHeight="1" x14ac:dyDescent="0.2">
      <c r="A25" s="13" t="s">
        <v>35</v>
      </c>
      <c r="B25" s="13"/>
      <c r="C25" s="14"/>
      <c r="D25" s="14"/>
      <c r="E25" s="14"/>
      <c r="F25" s="14"/>
      <c r="G25" s="15">
        <f>G16-0.45%</f>
        <v>1.3905999999999998E-2</v>
      </c>
    </row>
    <row r="26" spans="1:7" s="7" customFormat="1" ht="17.25" customHeight="1" x14ac:dyDescent="0.2">
      <c r="A26" s="16" t="s">
        <v>31</v>
      </c>
      <c r="B26" s="16"/>
      <c r="G26" s="8">
        <f>G16-0.25%</f>
        <v>1.5906E-2</v>
      </c>
    </row>
    <row r="27" spans="1:7" s="7" customFormat="1" ht="17.25" customHeight="1" x14ac:dyDescent="0.2">
      <c r="A27" s="13" t="s">
        <v>36</v>
      </c>
      <c r="B27" s="13"/>
      <c r="C27" s="14"/>
      <c r="D27" s="14"/>
      <c r="E27" s="14"/>
      <c r="F27" s="14"/>
      <c r="G27" s="15">
        <f>G16-0.6%</f>
        <v>1.2405999999999999E-2</v>
      </c>
    </row>
    <row r="28" spans="1:7" s="7" customFormat="1" ht="17.25" customHeight="1" x14ac:dyDescent="0.2">
      <c r="A28" s="16" t="s">
        <v>37</v>
      </c>
      <c r="B28" s="16"/>
      <c r="G28" s="8">
        <f>G16-0.85%</f>
        <v>9.9059999999999981E-3</v>
      </c>
    </row>
    <row r="29" spans="1:7" s="7" customFormat="1" ht="17.25" customHeight="1" x14ac:dyDescent="0.2">
      <c r="A29" s="13" t="s">
        <v>38</v>
      </c>
      <c r="B29" s="13"/>
      <c r="C29" s="14"/>
      <c r="D29" s="14"/>
      <c r="E29" s="14"/>
      <c r="F29" s="14"/>
      <c r="G29" s="15">
        <f>G16-1.1%</f>
        <v>7.4059999999999977E-3</v>
      </c>
    </row>
    <row r="30" spans="1:7" s="7" customFormat="1" ht="17.25" customHeight="1" x14ac:dyDescent="0.2">
      <c r="A30" s="16" t="s">
        <v>32</v>
      </c>
      <c r="B30" s="16"/>
      <c r="G30" s="8">
        <f>G16-0.4%</f>
        <v>1.4405999999999999E-2</v>
      </c>
    </row>
    <row r="31" spans="1:7" s="7" customFormat="1" ht="17.25" customHeight="1" x14ac:dyDescent="0.2">
      <c r="A31" s="9" t="s">
        <v>54</v>
      </c>
      <c r="B31" s="9"/>
      <c r="C31" s="9"/>
      <c r="D31" s="9"/>
      <c r="E31" s="9"/>
      <c r="F31" s="9"/>
      <c r="G31" s="64">
        <v>2.54</v>
      </c>
    </row>
    <row r="32" spans="1:7" s="7" customFormat="1" ht="17.25" customHeight="1" x14ac:dyDescent="0.2">
      <c r="A32" s="9" t="s">
        <v>42</v>
      </c>
      <c r="B32" s="9"/>
      <c r="C32" s="9"/>
      <c r="D32" s="9"/>
      <c r="E32" s="9"/>
      <c r="F32" s="9"/>
      <c r="G32" s="9">
        <v>12</v>
      </c>
    </row>
    <row r="33" spans="1:17" s="7" customFormat="1" ht="17.25" customHeight="1" x14ac:dyDescent="0.2">
      <c r="A33" s="9" t="s">
        <v>3</v>
      </c>
      <c r="B33" s="9"/>
      <c r="C33" s="9"/>
      <c r="D33" s="9"/>
      <c r="E33" s="9"/>
      <c r="F33" s="9"/>
      <c r="G33" s="55">
        <v>5878</v>
      </c>
    </row>
    <row r="34" spans="1:17" s="7" customFormat="1" ht="17.25" customHeight="1" x14ac:dyDescent="0.2">
      <c r="A34" s="9" t="s">
        <v>4</v>
      </c>
      <c r="B34" s="9"/>
      <c r="C34" s="9"/>
      <c r="D34" s="9"/>
      <c r="E34" s="9"/>
      <c r="F34" s="9"/>
      <c r="G34" s="54">
        <v>1.0058</v>
      </c>
    </row>
    <row r="35" spans="1:17" s="7" customFormat="1" ht="17.25" customHeight="1" thickBot="1" x14ac:dyDescent="0.25">
      <c r="A35" s="31" t="s">
        <v>24</v>
      </c>
      <c r="B35" s="31"/>
      <c r="C35" s="31"/>
      <c r="D35" s="31"/>
      <c r="E35" s="31"/>
      <c r="F35" s="31"/>
      <c r="G35" s="47">
        <v>0.52454400000000001</v>
      </c>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52</v>
      </c>
      <c r="B39" s="21" t="s">
        <v>44</v>
      </c>
      <c r="C39" s="21" t="s">
        <v>51</v>
      </c>
      <c r="E39" s="20" t="s">
        <v>11</v>
      </c>
      <c r="F39" s="22"/>
      <c r="G39" s="22"/>
      <c r="H39" s="22"/>
      <c r="I39" s="48">
        <v>0.69740000000000002</v>
      </c>
    </row>
    <row r="40" spans="1:17" s="4" customFormat="1" ht="17.25" customHeight="1" x14ac:dyDescent="0.2">
      <c r="A40" s="6" t="s">
        <v>65</v>
      </c>
      <c r="B40" s="72" t="s">
        <v>49</v>
      </c>
      <c r="C40" s="72" t="s">
        <v>45</v>
      </c>
      <c r="E40" s="6" t="s">
        <v>12</v>
      </c>
      <c r="I40" s="67">
        <v>2.7000000000000001E-3</v>
      </c>
      <c r="O40" s="6"/>
      <c r="P40" s="72"/>
      <c r="Q40" s="72"/>
    </row>
    <row r="41" spans="1:17" s="4" customFormat="1" ht="17.25" customHeight="1" x14ac:dyDescent="0.2">
      <c r="A41" s="20" t="s">
        <v>47</v>
      </c>
      <c r="B41" s="21" t="s">
        <v>46</v>
      </c>
      <c r="C41" s="21" t="s">
        <v>45</v>
      </c>
      <c r="E41" s="20" t="s">
        <v>13</v>
      </c>
      <c r="F41" s="22"/>
      <c r="G41" s="22"/>
      <c r="H41" s="22"/>
      <c r="I41" s="48">
        <v>0.21859999999999999</v>
      </c>
      <c r="O41" s="6"/>
      <c r="P41" s="72"/>
      <c r="Q41" s="72"/>
    </row>
    <row r="42" spans="1:17" s="4" customFormat="1" ht="17.25" customHeight="1" thickBot="1" x14ac:dyDescent="0.25">
      <c r="A42" s="23" t="s">
        <v>67</v>
      </c>
      <c r="B42" s="24" t="s">
        <v>49</v>
      </c>
      <c r="C42" s="24" t="s">
        <v>45</v>
      </c>
      <c r="E42" s="34" t="s">
        <v>14</v>
      </c>
      <c r="F42" s="26"/>
      <c r="G42" s="26"/>
      <c r="H42" s="26"/>
      <c r="I42" s="68">
        <v>8.1299999999999997E-2</v>
      </c>
    </row>
    <row r="43" spans="1:17" s="4" customFormat="1" ht="17.25" customHeight="1" x14ac:dyDescent="0.2">
      <c r="A43" s="20" t="s">
        <v>64</v>
      </c>
      <c r="B43" s="21" t="s">
        <v>46</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0.13730000000000001</v>
      </c>
    </row>
    <row r="48" spans="1:17" s="4" customFormat="1" ht="17.25" customHeight="1" x14ac:dyDescent="0.2">
      <c r="A48" s="7" t="s">
        <v>18</v>
      </c>
      <c r="D48" s="67">
        <v>5.6000000000000001E-2</v>
      </c>
    </row>
    <row r="49" spans="1:9" s="4" customFormat="1" ht="17.25" customHeight="1" x14ac:dyDescent="0.2">
      <c r="A49" s="14" t="s">
        <v>53</v>
      </c>
      <c r="B49" s="22"/>
      <c r="C49" s="22"/>
      <c r="D49" s="48">
        <v>0.34050000000000002</v>
      </c>
    </row>
    <row r="50" spans="1:9" s="4" customFormat="1" ht="17.25" customHeight="1" x14ac:dyDescent="0.2">
      <c r="A50" s="7" t="s">
        <v>19</v>
      </c>
      <c r="D50" s="67">
        <v>0.22339999999999999</v>
      </c>
    </row>
    <row r="51" spans="1:9" s="4" customFormat="1" ht="17.25" customHeight="1" x14ac:dyDescent="0.2">
      <c r="A51" s="14" t="s">
        <v>20</v>
      </c>
      <c r="B51" s="22"/>
      <c r="C51" s="22"/>
      <c r="D51" s="48">
        <v>0.14610000000000001</v>
      </c>
    </row>
    <row r="52" spans="1:9" s="4" customFormat="1" ht="17.25" customHeight="1" x14ac:dyDescent="0.2">
      <c r="A52" s="7" t="s">
        <v>12</v>
      </c>
      <c r="D52" s="67">
        <v>2.7000000000000001E-3</v>
      </c>
    </row>
    <row r="53" spans="1:9" s="4" customFormat="1" ht="17.25" customHeight="1" x14ac:dyDescent="0.2">
      <c r="A53" s="14" t="s">
        <v>21</v>
      </c>
      <c r="B53" s="22"/>
      <c r="C53" s="22"/>
      <c r="D53" s="48">
        <v>1.1999999999999999E-3</v>
      </c>
    </row>
    <row r="54" spans="1:9" s="4" customFormat="1" ht="17.25" customHeight="1" thickBot="1" x14ac:dyDescent="0.25">
      <c r="A54" s="39" t="s">
        <v>14</v>
      </c>
      <c r="B54" s="26"/>
      <c r="C54" s="26"/>
      <c r="D54" s="68">
        <v>9.2899999999999996E-2</v>
      </c>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
  <dimension ref="A1:Q65"/>
  <sheetViews>
    <sheetView showGridLines="0" topLeftCell="A34" zoomScaleNormal="100" workbookViewId="0">
      <selection activeCell="D50" sqref="D50"/>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42825</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66">
        <v>29169013926.599998</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1.83E-2</v>
      </c>
    </row>
    <row r="17" spans="1:7" s="7" customFormat="1" ht="17.25" customHeight="1" x14ac:dyDescent="0.2">
      <c r="A17" s="13" t="s">
        <v>22</v>
      </c>
      <c r="B17" s="13"/>
      <c r="C17" s="14"/>
      <c r="D17" s="14"/>
      <c r="E17" s="14"/>
      <c r="F17" s="14"/>
      <c r="G17" s="15">
        <f>G16-0.3%</f>
        <v>1.5300000000000001E-2</v>
      </c>
    </row>
    <row r="18" spans="1:7" s="7" customFormat="1" ht="17.25" customHeight="1" x14ac:dyDescent="0.2">
      <c r="A18" s="16" t="s">
        <v>25</v>
      </c>
      <c r="B18" s="16"/>
      <c r="G18" s="8">
        <f>G16-0.2%</f>
        <v>1.6300000000000002E-2</v>
      </c>
    </row>
    <row r="19" spans="1:7" s="7" customFormat="1" ht="17.25" customHeight="1" x14ac:dyDescent="0.2">
      <c r="A19" s="13" t="s">
        <v>26</v>
      </c>
      <c r="B19" s="13"/>
      <c r="C19" s="14"/>
      <c r="D19" s="14"/>
      <c r="E19" s="14"/>
      <c r="F19" s="14"/>
      <c r="G19" s="15">
        <f>G16-0.5%</f>
        <v>1.3299999999999999E-2</v>
      </c>
    </row>
    <row r="20" spans="1:7" s="7" customFormat="1" ht="17.25" customHeight="1" x14ac:dyDescent="0.2">
      <c r="A20" s="16" t="s">
        <v>27</v>
      </c>
      <c r="B20" s="16"/>
      <c r="G20" s="8">
        <f>G16-0.85%</f>
        <v>9.7999999999999997E-3</v>
      </c>
    </row>
    <row r="21" spans="1:7" s="7" customFormat="1" ht="17.25" customHeight="1" x14ac:dyDescent="0.2">
      <c r="A21" s="13" t="s">
        <v>34</v>
      </c>
      <c r="B21" s="13"/>
      <c r="C21" s="14"/>
      <c r="D21" s="14"/>
      <c r="E21" s="14"/>
      <c r="F21" s="14"/>
      <c r="G21" s="15">
        <f>G16-0.6%</f>
        <v>1.23E-2</v>
      </c>
    </row>
    <row r="22" spans="1:7" s="7" customFormat="1" ht="17.25" customHeight="1" x14ac:dyDescent="0.2">
      <c r="A22" s="16" t="s">
        <v>33</v>
      </c>
      <c r="B22" s="16"/>
      <c r="G22" s="8">
        <f>G16-0.8%</f>
        <v>1.03E-2</v>
      </c>
    </row>
    <row r="23" spans="1:7" s="7" customFormat="1" ht="17.25" customHeight="1" x14ac:dyDescent="0.2">
      <c r="A23" s="13" t="s">
        <v>28</v>
      </c>
      <c r="B23" s="13"/>
      <c r="C23" s="14"/>
      <c r="D23" s="14"/>
      <c r="E23" s="14"/>
      <c r="F23" s="14"/>
      <c r="G23" s="15">
        <f>G16-0.55%</f>
        <v>1.2799999999999999E-2</v>
      </c>
    </row>
    <row r="24" spans="1:7" s="7" customFormat="1" ht="17.25" customHeight="1" x14ac:dyDescent="0.2">
      <c r="A24" s="16" t="s">
        <v>29</v>
      </c>
      <c r="B24" s="16"/>
      <c r="G24" s="8">
        <f>G16-1.1%</f>
        <v>7.2999999999999992E-3</v>
      </c>
    </row>
    <row r="25" spans="1:7" s="7" customFormat="1" ht="17.25" customHeight="1" x14ac:dyDescent="0.2">
      <c r="A25" s="13" t="s">
        <v>35</v>
      </c>
      <c r="B25" s="13"/>
      <c r="C25" s="14"/>
      <c r="D25" s="14"/>
      <c r="E25" s="14"/>
      <c r="F25" s="14"/>
      <c r="G25" s="15">
        <f>G16-0.45%</f>
        <v>1.38E-2</v>
      </c>
    </row>
    <row r="26" spans="1:7" s="7" customFormat="1" ht="17.25" customHeight="1" x14ac:dyDescent="0.2">
      <c r="A26" s="16" t="s">
        <v>31</v>
      </c>
      <c r="B26" s="16"/>
      <c r="G26" s="8">
        <f>G16-0.25%</f>
        <v>1.5800000000000002E-2</v>
      </c>
    </row>
    <row r="27" spans="1:7" s="7" customFormat="1" ht="17.25" customHeight="1" x14ac:dyDescent="0.2">
      <c r="A27" s="13" t="s">
        <v>36</v>
      </c>
      <c r="B27" s="13"/>
      <c r="C27" s="14"/>
      <c r="D27" s="14"/>
      <c r="E27" s="14"/>
      <c r="F27" s="14"/>
      <c r="G27" s="15">
        <f>G16-0.6%</f>
        <v>1.23E-2</v>
      </c>
    </row>
    <row r="28" spans="1:7" s="7" customFormat="1" ht="17.25" customHeight="1" x14ac:dyDescent="0.2">
      <c r="A28" s="16" t="s">
        <v>37</v>
      </c>
      <c r="B28" s="16"/>
      <c r="G28" s="8">
        <f>G16-0.85%</f>
        <v>9.7999999999999997E-3</v>
      </c>
    </row>
    <row r="29" spans="1:7" s="7" customFormat="1" ht="17.25" customHeight="1" x14ac:dyDescent="0.2">
      <c r="A29" s="13" t="s">
        <v>38</v>
      </c>
      <c r="B29" s="13"/>
      <c r="C29" s="14"/>
      <c r="D29" s="14"/>
      <c r="E29" s="14"/>
      <c r="F29" s="14"/>
      <c r="G29" s="15">
        <f>G16-1.1%</f>
        <v>7.2999999999999992E-3</v>
      </c>
    </row>
    <row r="30" spans="1:7" s="7" customFormat="1" ht="17.25" customHeight="1" x14ac:dyDescent="0.2">
      <c r="A30" s="16" t="s">
        <v>32</v>
      </c>
      <c r="B30" s="16"/>
      <c r="G30" s="8">
        <f>G16-0.4%</f>
        <v>1.43E-2</v>
      </c>
    </row>
    <row r="31" spans="1:7" s="7" customFormat="1" ht="17.25" customHeight="1" x14ac:dyDescent="0.2">
      <c r="A31" s="9" t="s">
        <v>54</v>
      </c>
      <c r="B31" s="9"/>
      <c r="C31" s="9"/>
      <c r="D31" s="9"/>
      <c r="E31" s="9"/>
      <c r="F31" s="9"/>
      <c r="G31" s="64">
        <v>2.58</v>
      </c>
    </row>
    <row r="32" spans="1:7" s="7" customFormat="1" ht="17.25" customHeight="1" x14ac:dyDescent="0.2">
      <c r="A32" s="9" t="s">
        <v>42</v>
      </c>
      <c r="B32" s="9"/>
      <c r="C32" s="9"/>
      <c r="D32" s="9"/>
      <c r="E32" s="9"/>
      <c r="F32" s="9"/>
      <c r="G32" s="9">
        <v>12</v>
      </c>
    </row>
    <row r="33" spans="1:17" s="7" customFormat="1" ht="17.25" customHeight="1" x14ac:dyDescent="0.2">
      <c r="A33" s="9" t="s">
        <v>3</v>
      </c>
      <c r="B33" s="9"/>
      <c r="C33" s="9"/>
      <c r="D33" s="9"/>
      <c r="E33" s="9"/>
      <c r="F33" s="9"/>
      <c r="G33" s="55">
        <v>5890</v>
      </c>
    </row>
    <row r="34" spans="1:17" s="7" customFormat="1" ht="17.25" customHeight="1" x14ac:dyDescent="0.2">
      <c r="A34" s="9" t="s">
        <v>4</v>
      </c>
      <c r="B34" s="9"/>
      <c r="C34" s="9"/>
      <c r="D34" s="9"/>
      <c r="E34" s="9"/>
      <c r="F34" s="9"/>
      <c r="G34" s="54">
        <v>1.0035000000000001</v>
      </c>
    </row>
    <row r="35" spans="1:17" s="7" customFormat="1" ht="17.25" customHeight="1" thickBot="1" x14ac:dyDescent="0.25">
      <c r="A35" s="31" t="s">
        <v>24</v>
      </c>
      <c r="B35" s="31"/>
      <c r="C35" s="31"/>
      <c r="D35" s="31"/>
      <c r="E35" s="31"/>
      <c r="F35" s="31"/>
      <c r="G35" s="47">
        <v>0.52454400000000001</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E38" s="59"/>
      <c r="F38" s="59"/>
      <c r="G38" s="59"/>
      <c r="H38" s="59"/>
      <c r="I38" s="61" t="s">
        <v>15</v>
      </c>
    </row>
    <row r="39" spans="1:17" s="4" customFormat="1" ht="17.25" customHeight="1" x14ac:dyDescent="0.2">
      <c r="A39" s="20" t="s">
        <v>52</v>
      </c>
      <c r="B39" s="21" t="s">
        <v>44</v>
      </c>
      <c r="C39" s="21" t="s">
        <v>51</v>
      </c>
      <c r="E39" s="20" t="s">
        <v>11</v>
      </c>
      <c r="F39" s="22"/>
      <c r="G39" s="22"/>
      <c r="H39" s="22"/>
      <c r="I39" s="48">
        <v>0.70973900000000001</v>
      </c>
    </row>
    <row r="40" spans="1:17" s="4" customFormat="1" ht="17.25" customHeight="1" x14ac:dyDescent="0.2">
      <c r="A40" s="6" t="s">
        <v>65</v>
      </c>
      <c r="B40" s="72" t="s">
        <v>49</v>
      </c>
      <c r="C40" s="72" t="s">
        <v>45</v>
      </c>
      <c r="E40" s="6" t="s">
        <v>12</v>
      </c>
      <c r="I40" s="67">
        <v>7.097E-3</v>
      </c>
      <c r="O40" s="6"/>
      <c r="P40" s="72"/>
      <c r="Q40" s="72"/>
    </row>
    <row r="41" spans="1:17" s="4" customFormat="1" ht="17.25" customHeight="1" x14ac:dyDescent="0.2">
      <c r="A41" s="20" t="s">
        <v>47</v>
      </c>
      <c r="B41" s="21" t="s">
        <v>46</v>
      </c>
      <c r="C41" s="21" t="s">
        <v>45</v>
      </c>
      <c r="E41" s="20" t="s">
        <v>13</v>
      </c>
      <c r="F41" s="22"/>
      <c r="G41" s="22"/>
      <c r="H41" s="22"/>
      <c r="I41" s="48">
        <v>0.21963099999999999</v>
      </c>
      <c r="O41" s="6"/>
      <c r="P41" s="72"/>
      <c r="Q41" s="72"/>
    </row>
    <row r="42" spans="1:17" s="4" customFormat="1" ht="17.25" customHeight="1" thickBot="1" x14ac:dyDescent="0.25">
      <c r="A42" s="23" t="s">
        <v>67</v>
      </c>
      <c r="B42" s="24" t="s">
        <v>49</v>
      </c>
      <c r="C42" s="24" t="s">
        <v>45</v>
      </c>
      <c r="E42" s="34" t="s">
        <v>14</v>
      </c>
      <c r="F42" s="26"/>
      <c r="G42" s="26"/>
      <c r="H42" s="26"/>
      <c r="I42" s="68">
        <v>6.3532000000000005E-2</v>
      </c>
    </row>
    <row r="43" spans="1:17" s="4" customFormat="1" ht="17.25" customHeight="1" x14ac:dyDescent="0.2">
      <c r="A43" s="20" t="s">
        <v>64</v>
      </c>
      <c r="B43" s="21" t="s">
        <v>46</v>
      </c>
      <c r="C43" s="21" t="s">
        <v>45</v>
      </c>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row>
    <row r="47" spans="1:17" s="4" customFormat="1" ht="17.25" customHeight="1" x14ac:dyDescent="0.2">
      <c r="A47" s="14" t="s">
        <v>17</v>
      </c>
      <c r="B47" s="22"/>
      <c r="C47" s="22"/>
      <c r="D47" s="48">
        <v>0.14301</v>
      </c>
    </row>
    <row r="48" spans="1:17" s="4" customFormat="1" ht="17.25" customHeight="1" x14ac:dyDescent="0.2">
      <c r="A48" s="7" t="s">
        <v>18</v>
      </c>
      <c r="D48" s="67">
        <v>5.6640000000000003E-2</v>
      </c>
    </row>
    <row r="49" spans="1:9" s="4" customFormat="1" ht="17.25" customHeight="1" x14ac:dyDescent="0.2">
      <c r="A49" s="14" t="s">
        <v>53</v>
      </c>
      <c r="B49" s="22"/>
      <c r="C49" s="22"/>
      <c r="D49" s="48">
        <v>0.34086</v>
      </c>
    </row>
    <row r="50" spans="1:9" s="4" customFormat="1" ht="17.25" customHeight="1" x14ac:dyDescent="0.2">
      <c r="A50" s="7" t="s">
        <v>19</v>
      </c>
      <c r="D50" s="67">
        <v>0.22361</v>
      </c>
    </row>
    <row r="51" spans="1:9" s="4" customFormat="1" ht="17.25" customHeight="1" x14ac:dyDescent="0.2">
      <c r="A51" s="14" t="s">
        <v>20</v>
      </c>
      <c r="B51" s="22"/>
      <c r="C51" s="22"/>
      <c r="D51" s="48">
        <v>0.14623</v>
      </c>
    </row>
    <row r="52" spans="1:9" s="4" customFormat="1" ht="17.25" customHeight="1" x14ac:dyDescent="0.2">
      <c r="A52" s="7" t="s">
        <v>12</v>
      </c>
      <c r="D52" s="67">
        <v>7.0699999999999999E-3</v>
      </c>
    </row>
    <row r="53" spans="1:9" s="4" customFormat="1" ht="17.25" customHeight="1" x14ac:dyDescent="0.2">
      <c r="A53" s="14" t="s">
        <v>21</v>
      </c>
      <c r="B53" s="22"/>
      <c r="C53" s="22"/>
      <c r="D53" s="48">
        <v>1.47E-3</v>
      </c>
    </row>
    <row r="54" spans="1:9" s="4" customFormat="1" ht="17.25" customHeight="1" thickBot="1" x14ac:dyDescent="0.25">
      <c r="A54" s="39" t="s">
        <v>14</v>
      </c>
      <c r="B54" s="26"/>
      <c r="C54" s="26"/>
      <c r="D54" s="68">
        <v>8.1100000000000005E-2</v>
      </c>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
  <dimension ref="A1:Q65"/>
  <sheetViews>
    <sheetView showGridLines="0" topLeftCell="A25" zoomScaleNormal="100" workbookViewId="0">
      <selection activeCell="F19" sqref="F19"/>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42794</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41">
        <v>29350676720.779999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74</v>
      </c>
      <c r="G16" s="8">
        <v>1.8179000000000001E-2</v>
      </c>
      <c r="H16" s="71"/>
    </row>
    <row r="17" spans="1:8" s="7" customFormat="1" ht="17.25" customHeight="1" x14ac:dyDescent="0.2">
      <c r="A17" s="13" t="s">
        <v>22</v>
      </c>
      <c r="B17" s="13"/>
      <c r="C17" s="14"/>
      <c r="D17" s="14"/>
      <c r="E17" s="14"/>
      <c r="F17" s="14"/>
      <c r="G17" s="15">
        <f>G16-0.3%</f>
        <v>1.5179000000000002E-2</v>
      </c>
      <c r="H17" s="71"/>
    </row>
    <row r="18" spans="1:8" s="7" customFormat="1" ht="17.25" customHeight="1" x14ac:dyDescent="0.2">
      <c r="A18" s="16" t="s">
        <v>25</v>
      </c>
      <c r="B18" s="16"/>
      <c r="G18" s="8">
        <f>G16-0.2%</f>
        <v>1.6178999999999999E-2</v>
      </c>
      <c r="H18" s="71"/>
    </row>
    <row r="19" spans="1:8" s="7" customFormat="1" ht="17.25" customHeight="1" x14ac:dyDescent="0.2">
      <c r="A19" s="13" t="s">
        <v>26</v>
      </c>
      <c r="B19" s="13"/>
      <c r="C19" s="14"/>
      <c r="D19" s="14"/>
      <c r="E19" s="14"/>
      <c r="F19" s="14"/>
      <c r="G19" s="15">
        <f>G16-0.5%</f>
        <v>1.3179E-2</v>
      </c>
      <c r="H19" s="71"/>
    </row>
    <row r="20" spans="1:8" s="7" customFormat="1" ht="17.25" customHeight="1" x14ac:dyDescent="0.2">
      <c r="A20" s="16" t="s">
        <v>27</v>
      </c>
      <c r="B20" s="16"/>
      <c r="G20" s="8">
        <f>G16-0.85%</f>
        <v>9.6790000000000001E-3</v>
      </c>
      <c r="H20" s="71"/>
    </row>
    <row r="21" spans="1:8" s="7" customFormat="1" ht="17.25" customHeight="1" x14ac:dyDescent="0.2">
      <c r="A21" s="13" t="s">
        <v>34</v>
      </c>
      <c r="B21" s="13"/>
      <c r="C21" s="14"/>
      <c r="D21" s="14"/>
      <c r="E21" s="14"/>
      <c r="F21" s="14"/>
      <c r="G21" s="15">
        <f>G16-0.6%</f>
        <v>1.2179000000000001E-2</v>
      </c>
      <c r="H21" s="71"/>
    </row>
    <row r="22" spans="1:8" s="7" customFormat="1" ht="17.25" customHeight="1" x14ac:dyDescent="0.2">
      <c r="A22" s="16" t="s">
        <v>33</v>
      </c>
      <c r="B22" s="16"/>
      <c r="G22" s="8">
        <f>G16-0.8%</f>
        <v>1.0179000000000001E-2</v>
      </c>
      <c r="H22" s="71"/>
    </row>
    <row r="23" spans="1:8" s="7" customFormat="1" ht="17.25" customHeight="1" x14ac:dyDescent="0.2">
      <c r="A23" s="13" t="s">
        <v>28</v>
      </c>
      <c r="B23" s="13"/>
      <c r="C23" s="14"/>
      <c r="D23" s="14"/>
      <c r="E23" s="14"/>
      <c r="F23" s="14"/>
      <c r="G23" s="15">
        <f>G16-0.55%</f>
        <v>1.2678999999999999E-2</v>
      </c>
      <c r="H23" s="71"/>
    </row>
    <row r="24" spans="1:8" s="7" customFormat="1" ht="17.25" customHeight="1" x14ac:dyDescent="0.2">
      <c r="A24" s="16" t="s">
        <v>29</v>
      </c>
      <c r="B24" s="16"/>
      <c r="G24" s="8">
        <f>G16-1.1%</f>
        <v>7.1789999999999996E-3</v>
      </c>
      <c r="H24" s="71"/>
    </row>
    <row r="25" spans="1:8" s="7" customFormat="1" ht="17.25" customHeight="1" x14ac:dyDescent="0.2">
      <c r="A25" s="13" t="s">
        <v>35</v>
      </c>
      <c r="B25" s="13"/>
      <c r="C25" s="14"/>
      <c r="D25" s="14"/>
      <c r="E25" s="14"/>
      <c r="F25" s="14"/>
      <c r="G25" s="15">
        <f>G16-0.45%</f>
        <v>1.3679E-2</v>
      </c>
      <c r="H25" s="71"/>
    </row>
    <row r="26" spans="1:8" s="7" customFormat="1" ht="17.25" customHeight="1" x14ac:dyDescent="0.2">
      <c r="A26" s="16" t="s">
        <v>31</v>
      </c>
      <c r="B26" s="16"/>
      <c r="G26" s="8">
        <f>G16-0.25%</f>
        <v>1.5679000000000002E-2</v>
      </c>
      <c r="H26" s="71"/>
    </row>
    <row r="27" spans="1:8" s="7" customFormat="1" ht="17.25" customHeight="1" x14ac:dyDescent="0.2">
      <c r="A27" s="13" t="s">
        <v>36</v>
      </c>
      <c r="B27" s="13"/>
      <c r="C27" s="14"/>
      <c r="D27" s="14"/>
      <c r="E27" s="14"/>
      <c r="F27" s="14"/>
      <c r="G27" s="15">
        <f>G16-0.6%</f>
        <v>1.2179000000000001E-2</v>
      </c>
      <c r="H27" s="71"/>
    </row>
    <row r="28" spans="1:8" s="7" customFormat="1" ht="17.25" customHeight="1" x14ac:dyDescent="0.2">
      <c r="A28" s="16" t="s">
        <v>37</v>
      </c>
      <c r="B28" s="16"/>
      <c r="G28" s="8">
        <f>G16-0.85%</f>
        <v>9.6790000000000001E-3</v>
      </c>
      <c r="H28" s="71"/>
    </row>
    <row r="29" spans="1:8" s="7" customFormat="1" ht="17.25" customHeight="1" x14ac:dyDescent="0.2">
      <c r="A29" s="13" t="s">
        <v>38</v>
      </c>
      <c r="B29" s="13"/>
      <c r="C29" s="14"/>
      <c r="D29" s="14"/>
      <c r="E29" s="14"/>
      <c r="F29" s="14"/>
      <c r="G29" s="15">
        <f>G16-1.1%</f>
        <v>7.1789999999999996E-3</v>
      </c>
      <c r="H29" s="71"/>
    </row>
    <row r="30" spans="1:8" s="7" customFormat="1" ht="17.25" customHeight="1" x14ac:dyDescent="0.2">
      <c r="A30" s="16" t="s">
        <v>32</v>
      </c>
      <c r="B30" s="16"/>
      <c r="G30" s="8">
        <f>G16-0.4%</f>
        <v>1.4179000000000001E-2</v>
      </c>
      <c r="H30" s="71"/>
    </row>
    <row r="31" spans="1:8" s="7" customFormat="1" ht="17.25" customHeight="1" x14ac:dyDescent="0.2">
      <c r="A31" s="9" t="s">
        <v>54</v>
      </c>
      <c r="B31" s="9"/>
      <c r="C31" s="9"/>
      <c r="D31" s="9"/>
      <c r="E31" s="9"/>
      <c r="F31" s="9"/>
      <c r="G31" s="64">
        <v>2.59</v>
      </c>
      <c r="H31" s="71"/>
    </row>
    <row r="32" spans="1:8" s="7" customFormat="1" ht="17.25" customHeight="1" x14ac:dyDescent="0.2">
      <c r="A32" s="9" t="s">
        <v>42</v>
      </c>
      <c r="B32" s="9"/>
      <c r="C32" s="9"/>
      <c r="D32" s="9"/>
      <c r="E32" s="9"/>
      <c r="F32" s="9"/>
      <c r="G32" s="9">
        <v>12</v>
      </c>
      <c r="H32" s="71"/>
    </row>
    <row r="33" spans="1:17" s="7" customFormat="1" ht="17.25" customHeight="1" x14ac:dyDescent="0.2">
      <c r="A33" s="9" t="s">
        <v>3</v>
      </c>
      <c r="B33" s="9"/>
      <c r="C33" s="9"/>
      <c r="D33" s="9"/>
      <c r="E33" s="9"/>
      <c r="F33" s="9"/>
      <c r="G33" s="55">
        <v>5906</v>
      </c>
      <c r="H33" s="71"/>
    </row>
    <row r="34" spans="1:17" s="7" customFormat="1" ht="17.25" customHeight="1" x14ac:dyDescent="0.2">
      <c r="A34" s="9" t="s">
        <v>4</v>
      </c>
      <c r="B34" s="9"/>
      <c r="C34" s="9"/>
      <c r="D34" s="9"/>
      <c r="E34" s="9"/>
      <c r="F34" s="9"/>
      <c r="G34" s="54">
        <v>1.0043</v>
      </c>
      <c r="H34" s="71"/>
    </row>
    <row r="35" spans="1:17" s="7" customFormat="1" ht="17.25" customHeight="1" thickBot="1" x14ac:dyDescent="0.25">
      <c r="A35" s="31" t="s">
        <v>24</v>
      </c>
      <c r="B35" s="31"/>
      <c r="C35" s="31"/>
      <c r="D35" s="31"/>
      <c r="E35" s="31"/>
      <c r="F35" s="31"/>
      <c r="G35" s="47">
        <v>0.52454400000000001</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D38" s="59"/>
      <c r="E38" s="59"/>
      <c r="F38" s="59"/>
      <c r="G38" s="59"/>
      <c r="H38" s="59"/>
      <c r="I38" s="61" t="s">
        <v>15</v>
      </c>
      <c r="J38" s="59"/>
    </row>
    <row r="39" spans="1:17" s="4" customFormat="1" ht="17.25" customHeight="1" x14ac:dyDescent="0.2">
      <c r="A39" s="20" t="s">
        <v>52</v>
      </c>
      <c r="B39" s="21" t="s">
        <v>44</v>
      </c>
      <c r="C39" s="21" t="s">
        <v>51</v>
      </c>
      <c r="D39" s="70"/>
      <c r="E39" s="20" t="s">
        <v>11</v>
      </c>
      <c r="F39" s="22"/>
      <c r="G39" s="22"/>
      <c r="H39" s="22"/>
      <c r="I39" s="48">
        <v>0.70399999999999996</v>
      </c>
      <c r="J39" s="70"/>
    </row>
    <row r="40" spans="1:17" s="4" customFormat="1" ht="17.25" customHeight="1" x14ac:dyDescent="0.2">
      <c r="A40" s="6" t="s">
        <v>65</v>
      </c>
      <c r="B40" s="72" t="s">
        <v>49</v>
      </c>
      <c r="C40" s="72" t="s">
        <v>45</v>
      </c>
      <c r="D40" s="70"/>
      <c r="E40" s="6" t="s">
        <v>12</v>
      </c>
      <c r="I40" s="67">
        <v>7.0000000000000001E-3</v>
      </c>
      <c r="J40" s="70"/>
      <c r="O40" s="6"/>
      <c r="P40" s="72"/>
      <c r="Q40" s="72"/>
    </row>
    <row r="41" spans="1:17" s="4" customFormat="1" ht="17.25" customHeight="1" x14ac:dyDescent="0.2">
      <c r="A41" s="20" t="s">
        <v>47</v>
      </c>
      <c r="B41" s="21" t="s">
        <v>46</v>
      </c>
      <c r="C41" s="21" t="s">
        <v>45</v>
      </c>
      <c r="D41" s="70"/>
      <c r="E41" s="20" t="s">
        <v>13</v>
      </c>
      <c r="F41" s="22"/>
      <c r="G41" s="22"/>
      <c r="H41" s="22"/>
      <c r="I41" s="48">
        <v>0.222</v>
      </c>
      <c r="J41" s="70"/>
      <c r="O41" s="6"/>
      <c r="P41" s="72"/>
      <c r="Q41" s="72"/>
    </row>
    <row r="42" spans="1:17" s="4" customFormat="1" ht="17.25" customHeight="1" thickBot="1" x14ac:dyDescent="0.25">
      <c r="A42" s="23" t="s">
        <v>67</v>
      </c>
      <c r="B42" s="24" t="s">
        <v>49</v>
      </c>
      <c r="C42" s="24" t="s">
        <v>45</v>
      </c>
      <c r="D42" s="70"/>
      <c r="E42" s="34" t="s">
        <v>14</v>
      </c>
      <c r="F42" s="26"/>
      <c r="G42" s="26"/>
      <c r="H42" s="26"/>
      <c r="I42" s="68">
        <v>6.7000000000000004E-2</v>
      </c>
      <c r="J42" s="70"/>
    </row>
    <row r="43" spans="1:17" s="4" customFormat="1" ht="17.25" customHeight="1" x14ac:dyDescent="0.2">
      <c r="A43" s="20" t="s">
        <v>64</v>
      </c>
      <c r="B43" s="21" t="s">
        <v>46</v>
      </c>
      <c r="C43" s="21" t="s">
        <v>45</v>
      </c>
      <c r="D43" s="70"/>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c r="E46" s="59"/>
    </row>
    <row r="47" spans="1:17" s="4" customFormat="1" ht="17.25" customHeight="1" x14ac:dyDescent="0.2">
      <c r="A47" s="14" t="s">
        <v>17</v>
      </c>
      <c r="B47" s="22"/>
      <c r="C47" s="22"/>
      <c r="D47" s="48">
        <v>0.1484</v>
      </c>
      <c r="E47" s="70"/>
    </row>
    <row r="48" spans="1:17" s="4" customFormat="1" ht="17.25" customHeight="1" x14ac:dyDescent="0.2">
      <c r="A48" s="7" t="s">
        <v>18</v>
      </c>
      <c r="D48" s="67">
        <v>5.5100000000000003E-2</v>
      </c>
      <c r="E48" s="70"/>
    </row>
    <row r="49" spans="1:9" s="4" customFormat="1" ht="17.25" customHeight="1" x14ac:dyDescent="0.2">
      <c r="A49" s="14" t="s">
        <v>53</v>
      </c>
      <c r="B49" s="22"/>
      <c r="C49" s="22"/>
      <c r="D49" s="48">
        <v>0.34079999999999999</v>
      </c>
      <c r="E49" s="70"/>
    </row>
    <row r="50" spans="1:9" s="4" customFormat="1" ht="17.25" customHeight="1" x14ac:dyDescent="0.2">
      <c r="A50" s="7" t="s">
        <v>19</v>
      </c>
      <c r="D50" s="67">
        <v>0.2268</v>
      </c>
      <c r="E50" s="70"/>
    </row>
    <row r="51" spans="1:9" s="4" customFormat="1" ht="17.25" customHeight="1" x14ac:dyDescent="0.2">
      <c r="A51" s="14" t="s">
        <v>20</v>
      </c>
      <c r="B51" s="22"/>
      <c r="C51" s="22"/>
      <c r="D51" s="48">
        <v>0.13739999999999999</v>
      </c>
      <c r="E51" s="70"/>
    </row>
    <row r="52" spans="1:9" s="4" customFormat="1" ht="17.25" customHeight="1" x14ac:dyDescent="0.2">
      <c r="A52" s="7" t="s">
        <v>12</v>
      </c>
      <c r="D52" s="67">
        <v>7.0000000000000001E-3</v>
      </c>
      <c r="E52" s="70"/>
    </row>
    <row r="53" spans="1:9" s="4" customFormat="1" ht="17.25" customHeight="1" x14ac:dyDescent="0.2">
      <c r="A53" s="14" t="s">
        <v>21</v>
      </c>
      <c r="B53" s="22"/>
      <c r="C53" s="22"/>
      <c r="D53" s="48">
        <v>1.1999999999999999E-3</v>
      </c>
      <c r="E53" s="70"/>
    </row>
    <row r="54" spans="1:9" s="4" customFormat="1" ht="17.25" customHeight="1" thickBot="1" x14ac:dyDescent="0.25">
      <c r="A54" s="39" t="s">
        <v>14</v>
      </c>
      <c r="B54" s="26"/>
      <c r="C54" s="26"/>
      <c r="D54" s="68">
        <v>8.3299999999999999E-2</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
  <dimension ref="A1:Q65"/>
  <sheetViews>
    <sheetView showGridLines="0" zoomScaleNormal="100" workbookViewId="0">
      <selection activeCell="K19" sqref="K19"/>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42766</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41">
        <v>29646020580.189999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1.8939000000000001E-2</v>
      </c>
      <c r="H16" s="71"/>
    </row>
    <row r="17" spans="1:8" s="7" customFormat="1" ht="17.25" customHeight="1" x14ac:dyDescent="0.2">
      <c r="A17" s="13" t="s">
        <v>22</v>
      </c>
      <c r="B17" s="13"/>
      <c r="C17" s="14"/>
      <c r="D17" s="14"/>
      <c r="E17" s="14"/>
      <c r="F17" s="14"/>
      <c r="G17" s="15">
        <f>G16-0.3%</f>
        <v>1.5939000000000002E-2</v>
      </c>
      <c r="H17" s="71"/>
    </row>
    <row r="18" spans="1:8" s="7" customFormat="1" ht="17.25" customHeight="1" x14ac:dyDescent="0.2">
      <c r="A18" s="16" t="s">
        <v>25</v>
      </c>
      <c r="B18" s="16"/>
      <c r="G18" s="8">
        <f>G16-0.2%</f>
        <v>1.6939000000000003E-2</v>
      </c>
      <c r="H18" s="71"/>
    </row>
    <row r="19" spans="1:8" s="7" customFormat="1" ht="17.25" customHeight="1" x14ac:dyDescent="0.2">
      <c r="A19" s="13" t="s">
        <v>26</v>
      </c>
      <c r="B19" s="13"/>
      <c r="C19" s="14"/>
      <c r="D19" s="14"/>
      <c r="E19" s="14"/>
      <c r="F19" s="14"/>
      <c r="G19" s="15">
        <f>G16-0.5%</f>
        <v>1.3939E-2</v>
      </c>
      <c r="H19" s="71"/>
    </row>
    <row r="20" spans="1:8" s="7" customFormat="1" ht="17.25" customHeight="1" x14ac:dyDescent="0.2">
      <c r="A20" s="16" t="s">
        <v>27</v>
      </c>
      <c r="B20" s="16"/>
      <c r="G20" s="8">
        <f>G16-0.85%</f>
        <v>1.0439E-2</v>
      </c>
      <c r="H20" s="71"/>
    </row>
    <row r="21" spans="1:8" s="7" customFormat="1" ht="17.25" customHeight="1" x14ac:dyDescent="0.2">
      <c r="A21" s="13" t="s">
        <v>34</v>
      </c>
      <c r="B21" s="13"/>
      <c r="C21" s="14"/>
      <c r="D21" s="14"/>
      <c r="E21" s="14"/>
      <c r="F21" s="14"/>
      <c r="G21" s="15">
        <f>G16-0.6%</f>
        <v>1.2939000000000001E-2</v>
      </c>
      <c r="H21" s="71"/>
    </row>
    <row r="22" spans="1:8" s="7" customFormat="1" ht="17.25" customHeight="1" x14ac:dyDescent="0.2">
      <c r="A22" s="16" t="s">
        <v>33</v>
      </c>
      <c r="B22" s="16"/>
      <c r="G22" s="8">
        <f>G16-0.8%</f>
        <v>1.0939000000000001E-2</v>
      </c>
      <c r="H22" s="71"/>
    </row>
    <row r="23" spans="1:8" s="7" customFormat="1" ht="17.25" customHeight="1" x14ac:dyDescent="0.2">
      <c r="A23" s="13" t="s">
        <v>28</v>
      </c>
      <c r="B23" s="13"/>
      <c r="C23" s="14"/>
      <c r="D23" s="14"/>
      <c r="E23" s="14"/>
      <c r="F23" s="14"/>
      <c r="G23" s="15">
        <f>G16-0.55%</f>
        <v>1.3439E-2</v>
      </c>
      <c r="H23" s="71"/>
    </row>
    <row r="24" spans="1:8" s="7" customFormat="1" ht="17.25" customHeight="1" x14ac:dyDescent="0.2">
      <c r="A24" s="16" t="s">
        <v>29</v>
      </c>
      <c r="B24" s="16"/>
      <c r="G24" s="8">
        <f>G16-1.1%</f>
        <v>7.9389999999999999E-3</v>
      </c>
      <c r="H24" s="71"/>
    </row>
    <row r="25" spans="1:8" s="7" customFormat="1" ht="17.25" customHeight="1" x14ac:dyDescent="0.2">
      <c r="A25" s="13" t="s">
        <v>35</v>
      </c>
      <c r="B25" s="13"/>
      <c r="C25" s="14"/>
      <c r="D25" s="14"/>
      <c r="E25" s="14"/>
      <c r="F25" s="14"/>
      <c r="G25" s="15">
        <f>G16-0.45%</f>
        <v>1.4439E-2</v>
      </c>
      <c r="H25" s="71"/>
    </row>
    <row r="26" spans="1:8" s="7" customFormat="1" ht="17.25" customHeight="1" x14ac:dyDescent="0.2">
      <c r="A26" s="16" t="s">
        <v>31</v>
      </c>
      <c r="B26" s="16"/>
      <c r="G26" s="8">
        <f>G16-0.25%</f>
        <v>1.6439000000000002E-2</v>
      </c>
      <c r="H26" s="71"/>
    </row>
    <row r="27" spans="1:8" s="7" customFormat="1" ht="17.25" customHeight="1" x14ac:dyDescent="0.2">
      <c r="A27" s="13" t="s">
        <v>36</v>
      </c>
      <c r="B27" s="13"/>
      <c r="C27" s="14"/>
      <c r="D27" s="14"/>
      <c r="E27" s="14"/>
      <c r="F27" s="14"/>
      <c r="G27" s="15">
        <f>G16-0.6%</f>
        <v>1.2939000000000001E-2</v>
      </c>
      <c r="H27" s="71"/>
    </row>
    <row r="28" spans="1:8" s="7" customFormat="1" ht="17.25" customHeight="1" x14ac:dyDescent="0.2">
      <c r="A28" s="16" t="s">
        <v>37</v>
      </c>
      <c r="B28" s="16"/>
      <c r="G28" s="8">
        <f>G16-0.85%</f>
        <v>1.0439E-2</v>
      </c>
      <c r="H28" s="71"/>
    </row>
    <row r="29" spans="1:8" s="7" customFormat="1" ht="17.25" customHeight="1" x14ac:dyDescent="0.2">
      <c r="A29" s="13" t="s">
        <v>38</v>
      </c>
      <c r="B29" s="13"/>
      <c r="C29" s="14"/>
      <c r="D29" s="14"/>
      <c r="E29" s="14"/>
      <c r="F29" s="14"/>
      <c r="G29" s="15">
        <f>G16-1.1%</f>
        <v>7.9389999999999999E-3</v>
      </c>
      <c r="H29" s="71"/>
    </row>
    <row r="30" spans="1:8" s="7" customFormat="1" ht="17.25" customHeight="1" x14ac:dyDescent="0.2">
      <c r="A30" s="16" t="s">
        <v>32</v>
      </c>
      <c r="B30" s="16"/>
      <c r="G30" s="8">
        <f>G16-0.4%</f>
        <v>1.4939000000000001E-2</v>
      </c>
      <c r="H30" s="71"/>
    </row>
    <row r="31" spans="1:8" s="7" customFormat="1" ht="17.25" customHeight="1" x14ac:dyDescent="0.2">
      <c r="A31" s="9" t="s">
        <v>54</v>
      </c>
      <c r="B31" s="9"/>
      <c r="C31" s="9"/>
      <c r="D31" s="9"/>
      <c r="E31" s="9"/>
      <c r="F31" s="9"/>
      <c r="G31" s="64">
        <v>2.59</v>
      </c>
      <c r="H31" s="71"/>
    </row>
    <row r="32" spans="1:8" s="7" customFormat="1" ht="17.25" customHeight="1" x14ac:dyDescent="0.2">
      <c r="A32" s="9" t="s">
        <v>42</v>
      </c>
      <c r="B32" s="9"/>
      <c r="C32" s="9"/>
      <c r="D32" s="9"/>
      <c r="E32" s="9"/>
      <c r="F32" s="9"/>
      <c r="G32" s="9">
        <v>12</v>
      </c>
      <c r="H32" s="71"/>
    </row>
    <row r="33" spans="1:17" s="7" customFormat="1" ht="17.25" customHeight="1" x14ac:dyDescent="0.2">
      <c r="A33" s="9" t="s">
        <v>3</v>
      </c>
      <c r="B33" s="9"/>
      <c r="C33" s="9"/>
      <c r="D33" s="9"/>
      <c r="E33" s="9"/>
      <c r="F33" s="9"/>
      <c r="G33" s="55">
        <v>5893</v>
      </c>
      <c r="H33" s="71"/>
    </row>
    <row r="34" spans="1:17" s="7" customFormat="1" ht="17.25" customHeight="1" x14ac:dyDescent="0.2">
      <c r="A34" s="9" t="s">
        <v>4</v>
      </c>
      <c r="B34" s="9"/>
      <c r="C34" s="9"/>
      <c r="D34" s="9"/>
      <c r="E34" s="9"/>
      <c r="F34" s="9"/>
      <c r="G34" s="54">
        <v>1.0027999999999999</v>
      </c>
      <c r="H34" s="71"/>
    </row>
    <row r="35" spans="1:17" s="7" customFormat="1" ht="17.25" customHeight="1" thickBot="1" x14ac:dyDescent="0.25">
      <c r="A35" s="31" t="s">
        <v>24</v>
      </c>
      <c r="B35" s="31"/>
      <c r="C35" s="31"/>
      <c r="D35" s="31"/>
      <c r="E35" s="31"/>
      <c r="F35" s="31"/>
      <c r="G35" s="47">
        <v>0.52454400000000001</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D38" s="59"/>
      <c r="E38" s="59"/>
      <c r="F38" s="59"/>
      <c r="G38" s="59"/>
      <c r="H38" s="59"/>
      <c r="I38" s="61" t="s">
        <v>15</v>
      </c>
      <c r="J38" s="59"/>
    </row>
    <row r="39" spans="1:17" s="4" customFormat="1" ht="17.25" customHeight="1" x14ac:dyDescent="0.2">
      <c r="A39" s="20" t="s">
        <v>52</v>
      </c>
      <c r="B39" s="21" t="s">
        <v>44</v>
      </c>
      <c r="C39" s="21" t="s">
        <v>51</v>
      </c>
      <c r="D39" s="70"/>
      <c r="E39" s="20" t="s">
        <v>11</v>
      </c>
      <c r="F39" s="22"/>
      <c r="G39" s="22"/>
      <c r="H39" s="22"/>
      <c r="I39" s="48">
        <v>0.69989999999999997</v>
      </c>
      <c r="J39" s="70"/>
    </row>
    <row r="40" spans="1:17" s="4" customFormat="1" ht="17.25" customHeight="1" x14ac:dyDescent="0.2">
      <c r="A40" s="6" t="s">
        <v>65</v>
      </c>
      <c r="B40" s="72" t="s">
        <v>49</v>
      </c>
      <c r="C40" s="72" t="s">
        <v>45</v>
      </c>
      <c r="D40" s="70"/>
      <c r="E40" s="6" t="s">
        <v>12</v>
      </c>
      <c r="I40" s="67">
        <v>7.0000000000000001E-3</v>
      </c>
      <c r="J40" s="70"/>
      <c r="O40" s="6"/>
      <c r="P40" s="72"/>
      <c r="Q40" s="72"/>
    </row>
    <row r="41" spans="1:17" s="4" customFormat="1" ht="17.25" customHeight="1" x14ac:dyDescent="0.2">
      <c r="A41" s="20" t="s">
        <v>47</v>
      </c>
      <c r="B41" s="21" t="s">
        <v>46</v>
      </c>
      <c r="C41" s="21" t="s">
        <v>45</v>
      </c>
      <c r="D41" s="70"/>
      <c r="E41" s="20" t="s">
        <v>13</v>
      </c>
      <c r="F41" s="22"/>
      <c r="G41" s="22"/>
      <c r="H41" s="22"/>
      <c r="I41" s="48">
        <v>0.21940000000000001</v>
      </c>
      <c r="J41" s="70"/>
      <c r="O41" s="6"/>
      <c r="P41" s="72"/>
      <c r="Q41" s="72"/>
    </row>
    <row r="42" spans="1:17" s="4" customFormat="1" ht="17.25" customHeight="1" thickBot="1" x14ac:dyDescent="0.25">
      <c r="A42" s="23" t="s">
        <v>67</v>
      </c>
      <c r="B42" s="24" t="s">
        <v>49</v>
      </c>
      <c r="C42" s="24" t="s">
        <v>45</v>
      </c>
      <c r="D42" s="70"/>
      <c r="E42" s="34" t="s">
        <v>14</v>
      </c>
      <c r="F42" s="26"/>
      <c r="G42" s="26"/>
      <c r="H42" s="26"/>
      <c r="I42" s="68">
        <v>7.3599999999999999E-2</v>
      </c>
      <c r="J42" s="70"/>
    </row>
    <row r="43" spans="1:17" s="4" customFormat="1" ht="17.25" customHeight="1" x14ac:dyDescent="0.2">
      <c r="A43" s="20" t="s">
        <v>64</v>
      </c>
      <c r="B43" s="21" t="s">
        <v>46</v>
      </c>
      <c r="C43" s="21" t="s">
        <v>45</v>
      </c>
      <c r="D43" s="70"/>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c r="E46" s="59"/>
    </row>
    <row r="47" spans="1:17" s="4" customFormat="1" ht="17.25" customHeight="1" x14ac:dyDescent="0.2">
      <c r="A47" s="14" t="s">
        <v>17</v>
      </c>
      <c r="B47" s="22"/>
      <c r="C47" s="22"/>
      <c r="D47" s="48">
        <v>0.15079999999999999</v>
      </c>
      <c r="E47" s="70"/>
    </row>
    <row r="48" spans="1:17" s="4" customFormat="1" ht="17.25" customHeight="1" x14ac:dyDescent="0.2">
      <c r="A48" s="7" t="s">
        <v>18</v>
      </c>
      <c r="D48" s="67">
        <v>5.4399999999999997E-2</v>
      </c>
      <c r="E48" s="70"/>
    </row>
    <row r="49" spans="1:9" s="4" customFormat="1" ht="17.25" customHeight="1" x14ac:dyDescent="0.2">
      <c r="A49" s="14" t="s">
        <v>53</v>
      </c>
      <c r="B49" s="22"/>
      <c r="C49" s="22"/>
      <c r="D49" s="48">
        <v>0.3367</v>
      </c>
      <c r="E49" s="70"/>
    </row>
    <row r="50" spans="1:9" s="4" customFormat="1" ht="17.25" customHeight="1" x14ac:dyDescent="0.2">
      <c r="A50" s="7" t="s">
        <v>19</v>
      </c>
      <c r="D50" s="67">
        <v>0.221</v>
      </c>
      <c r="E50" s="70"/>
    </row>
    <row r="51" spans="1:9" s="4" customFormat="1" ht="17.25" customHeight="1" x14ac:dyDescent="0.2">
      <c r="A51" s="14" t="s">
        <v>20</v>
      </c>
      <c r="B51" s="22"/>
      <c r="C51" s="22"/>
      <c r="D51" s="48">
        <v>0.1391</v>
      </c>
      <c r="E51" s="70"/>
    </row>
    <row r="52" spans="1:9" s="4" customFormat="1" ht="17.25" customHeight="1" x14ac:dyDescent="0.2">
      <c r="A52" s="7" t="s">
        <v>12</v>
      </c>
      <c r="D52" s="67">
        <v>7.0000000000000001E-3</v>
      </c>
      <c r="E52" s="70"/>
    </row>
    <row r="53" spans="1:9" s="4" customFormat="1" ht="17.25" customHeight="1" x14ac:dyDescent="0.2">
      <c r="A53" s="14" t="s">
        <v>21</v>
      </c>
      <c r="B53" s="22"/>
      <c r="C53" s="22"/>
      <c r="D53" s="48">
        <v>1.1999999999999999E-3</v>
      </c>
      <c r="E53" s="70"/>
    </row>
    <row r="54" spans="1:9" s="4" customFormat="1" ht="17.25" customHeight="1" thickBot="1" x14ac:dyDescent="0.25">
      <c r="A54" s="39" t="s">
        <v>14</v>
      </c>
      <c r="B54" s="26"/>
      <c r="C54" s="26"/>
      <c r="D54" s="68">
        <v>8.9800000000000005E-2</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
  <dimension ref="A1:Q65"/>
  <sheetViews>
    <sheetView showGridLines="0" topLeftCell="A31" zoomScaleNormal="100" workbookViewId="0">
      <selection activeCell="D47" sqref="D47:D54"/>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42735</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41">
        <v>30025886470.650002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1.9099999999999999E-2</v>
      </c>
      <c r="H16" s="71"/>
    </row>
    <row r="17" spans="1:8" s="7" customFormat="1" ht="17.25" customHeight="1" x14ac:dyDescent="0.2">
      <c r="A17" s="13" t="s">
        <v>22</v>
      </c>
      <c r="B17" s="13"/>
      <c r="C17" s="14"/>
      <c r="D17" s="14"/>
      <c r="E17" s="14"/>
      <c r="F17" s="14"/>
      <c r="G17" s="15">
        <f>G16-0.3%</f>
        <v>1.61E-2</v>
      </c>
      <c r="H17" s="71"/>
    </row>
    <row r="18" spans="1:8" s="7" customFormat="1" ht="17.25" customHeight="1" x14ac:dyDescent="0.2">
      <c r="A18" s="16" t="s">
        <v>25</v>
      </c>
      <c r="B18" s="16"/>
      <c r="G18" s="8">
        <f>G16-0.2%</f>
        <v>1.7099999999999997E-2</v>
      </c>
      <c r="H18" s="71"/>
    </row>
    <row r="19" spans="1:8" s="7" customFormat="1" ht="17.25" customHeight="1" x14ac:dyDescent="0.2">
      <c r="A19" s="13" t="s">
        <v>26</v>
      </c>
      <c r="B19" s="13"/>
      <c r="C19" s="14"/>
      <c r="D19" s="14"/>
      <c r="E19" s="14"/>
      <c r="F19" s="14"/>
      <c r="G19" s="15">
        <f>G16-0.5%</f>
        <v>1.4099999999999998E-2</v>
      </c>
      <c r="H19" s="71"/>
    </row>
    <row r="20" spans="1:8" s="7" customFormat="1" ht="17.25" customHeight="1" x14ac:dyDescent="0.2">
      <c r="A20" s="16" t="s">
        <v>27</v>
      </c>
      <c r="B20" s="16"/>
      <c r="G20" s="8">
        <f>G16-0.85%</f>
        <v>1.0599999999999998E-2</v>
      </c>
      <c r="H20" s="71"/>
    </row>
    <row r="21" spans="1:8" s="7" customFormat="1" ht="17.25" customHeight="1" x14ac:dyDescent="0.2">
      <c r="A21" s="13" t="s">
        <v>34</v>
      </c>
      <c r="B21" s="13"/>
      <c r="C21" s="14"/>
      <c r="D21" s="14"/>
      <c r="E21" s="14"/>
      <c r="F21" s="14"/>
      <c r="G21" s="15">
        <f>G16-0.6%</f>
        <v>1.3099999999999999E-2</v>
      </c>
      <c r="H21" s="71"/>
    </row>
    <row r="22" spans="1:8" s="7" customFormat="1" ht="17.25" customHeight="1" x14ac:dyDescent="0.2">
      <c r="A22" s="16" t="s">
        <v>33</v>
      </c>
      <c r="B22" s="16"/>
      <c r="G22" s="8">
        <f>G16-0.8%</f>
        <v>1.1099999999999999E-2</v>
      </c>
      <c r="H22" s="71"/>
    </row>
    <row r="23" spans="1:8" s="7" customFormat="1" ht="17.25" customHeight="1" x14ac:dyDescent="0.2">
      <c r="A23" s="13" t="s">
        <v>28</v>
      </c>
      <c r="B23" s="13"/>
      <c r="C23" s="14"/>
      <c r="D23" s="14"/>
      <c r="E23" s="14"/>
      <c r="F23" s="14"/>
      <c r="G23" s="15">
        <f>G16-0.55%</f>
        <v>1.3599999999999998E-2</v>
      </c>
      <c r="H23" s="71"/>
    </row>
    <row r="24" spans="1:8" s="7" customFormat="1" ht="17.25" customHeight="1" x14ac:dyDescent="0.2">
      <c r="A24" s="16" t="s">
        <v>29</v>
      </c>
      <c r="B24" s="16"/>
      <c r="G24" s="8">
        <f>G16-1.1%</f>
        <v>8.0999999999999978E-3</v>
      </c>
      <c r="H24" s="71"/>
    </row>
    <row r="25" spans="1:8" s="7" customFormat="1" ht="17.25" customHeight="1" x14ac:dyDescent="0.2">
      <c r="A25" s="13" t="s">
        <v>35</v>
      </c>
      <c r="B25" s="13"/>
      <c r="C25" s="14"/>
      <c r="D25" s="14"/>
      <c r="E25" s="14"/>
      <c r="F25" s="14"/>
      <c r="G25" s="15">
        <f>G16-0.45%</f>
        <v>1.4599999999999998E-2</v>
      </c>
      <c r="H25" s="71"/>
    </row>
    <row r="26" spans="1:8" s="7" customFormat="1" ht="17.25" customHeight="1" x14ac:dyDescent="0.2">
      <c r="A26" s="16" t="s">
        <v>31</v>
      </c>
      <c r="B26" s="16"/>
      <c r="G26" s="8">
        <f>G16-0.25%</f>
        <v>1.66E-2</v>
      </c>
      <c r="H26" s="71"/>
    </row>
    <row r="27" spans="1:8" s="7" customFormat="1" ht="17.25" customHeight="1" x14ac:dyDescent="0.2">
      <c r="A27" s="13" t="s">
        <v>36</v>
      </c>
      <c r="B27" s="13"/>
      <c r="C27" s="14"/>
      <c r="D27" s="14"/>
      <c r="E27" s="14"/>
      <c r="F27" s="14"/>
      <c r="G27" s="15">
        <f>G16-0.6%</f>
        <v>1.3099999999999999E-2</v>
      </c>
      <c r="H27" s="71"/>
    </row>
    <row r="28" spans="1:8" s="7" customFormat="1" ht="17.25" customHeight="1" x14ac:dyDescent="0.2">
      <c r="A28" s="16" t="s">
        <v>37</v>
      </c>
      <c r="B28" s="16"/>
      <c r="G28" s="8">
        <f>G16-0.85%</f>
        <v>1.0599999999999998E-2</v>
      </c>
      <c r="H28" s="71"/>
    </row>
    <row r="29" spans="1:8" s="7" customFormat="1" ht="17.25" customHeight="1" x14ac:dyDescent="0.2">
      <c r="A29" s="13" t="s">
        <v>38</v>
      </c>
      <c r="B29" s="13"/>
      <c r="C29" s="14"/>
      <c r="D29" s="14"/>
      <c r="E29" s="14"/>
      <c r="F29" s="14"/>
      <c r="G29" s="15">
        <f>G16-1.1%</f>
        <v>8.0999999999999978E-3</v>
      </c>
      <c r="H29" s="71"/>
    </row>
    <row r="30" spans="1:8" s="7" customFormat="1" ht="17.25" customHeight="1" x14ac:dyDescent="0.2">
      <c r="A30" s="16" t="s">
        <v>32</v>
      </c>
      <c r="B30" s="16"/>
      <c r="G30" s="8">
        <f>G16-0.4%</f>
        <v>1.5099999999999999E-2</v>
      </c>
      <c r="H30" s="71"/>
    </row>
    <row r="31" spans="1:8" s="7" customFormat="1" ht="17.25" customHeight="1" x14ac:dyDescent="0.2">
      <c r="A31" s="9" t="s">
        <v>54</v>
      </c>
      <c r="B31" s="9"/>
      <c r="C31" s="9"/>
      <c r="D31" s="9"/>
      <c r="E31" s="9"/>
      <c r="F31" s="9"/>
      <c r="G31" s="64">
        <v>2.54</v>
      </c>
      <c r="H31" s="71"/>
    </row>
    <row r="32" spans="1:8" s="7" customFormat="1" ht="17.25" customHeight="1" x14ac:dyDescent="0.2">
      <c r="A32" s="9" t="s">
        <v>42</v>
      </c>
      <c r="B32" s="9"/>
      <c r="C32" s="9"/>
      <c r="D32" s="9"/>
      <c r="E32" s="9"/>
      <c r="F32" s="9"/>
      <c r="G32" s="9">
        <v>12</v>
      </c>
      <c r="H32" s="71"/>
    </row>
    <row r="33" spans="1:17" s="7" customFormat="1" ht="17.25" customHeight="1" x14ac:dyDescent="0.2">
      <c r="A33" s="9" t="s">
        <v>3</v>
      </c>
      <c r="B33" s="9"/>
      <c r="C33" s="9"/>
      <c r="D33" s="9"/>
      <c r="E33" s="9"/>
      <c r="F33" s="9"/>
      <c r="G33" s="55">
        <v>5874</v>
      </c>
      <c r="H33" s="71"/>
    </row>
    <row r="34" spans="1:17" s="7" customFormat="1" ht="17.25" customHeight="1" x14ac:dyDescent="0.2">
      <c r="A34" s="9" t="s">
        <v>4</v>
      </c>
      <c r="B34" s="9"/>
      <c r="C34" s="9"/>
      <c r="D34" s="9"/>
      <c r="E34" s="9"/>
      <c r="F34" s="9"/>
      <c r="G34" s="54">
        <v>1.0023</v>
      </c>
      <c r="H34" s="71"/>
    </row>
    <row r="35" spans="1:17" s="7" customFormat="1" ht="17.25" customHeight="1" thickBot="1" x14ac:dyDescent="0.25">
      <c r="A35" s="31" t="s">
        <v>24</v>
      </c>
      <c r="B35" s="31"/>
      <c r="C35" s="31"/>
      <c r="D35" s="31"/>
      <c r="E35" s="31"/>
      <c r="F35" s="31"/>
      <c r="G35" s="47">
        <v>0.52454400000000001</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D38" s="59"/>
      <c r="E38" s="59"/>
      <c r="F38" s="59"/>
      <c r="G38" s="59"/>
      <c r="H38" s="59"/>
      <c r="I38" s="61" t="s">
        <v>15</v>
      </c>
      <c r="J38" s="59"/>
    </row>
    <row r="39" spans="1:17" s="4" customFormat="1" ht="17.25" customHeight="1" x14ac:dyDescent="0.2">
      <c r="A39" s="20" t="s">
        <v>52</v>
      </c>
      <c r="B39" s="21" t="s">
        <v>44</v>
      </c>
      <c r="C39" s="21" t="s">
        <v>51</v>
      </c>
      <c r="D39" s="70"/>
      <c r="E39" s="20" t="s">
        <v>11</v>
      </c>
      <c r="F39" s="22"/>
      <c r="G39" s="22"/>
      <c r="H39" s="22"/>
      <c r="I39" s="48">
        <v>0.68988099999999997</v>
      </c>
      <c r="J39" s="70"/>
    </row>
    <row r="40" spans="1:17" s="4" customFormat="1" ht="17.25" customHeight="1" x14ac:dyDescent="0.2">
      <c r="A40" s="6" t="s">
        <v>65</v>
      </c>
      <c r="B40" s="72" t="s">
        <v>49</v>
      </c>
      <c r="C40" s="72" t="s">
        <v>45</v>
      </c>
      <c r="D40" s="70"/>
      <c r="E40" s="6" t="s">
        <v>12</v>
      </c>
      <c r="I40" s="67">
        <v>6.875E-3</v>
      </c>
      <c r="J40" s="70"/>
      <c r="O40" s="6"/>
      <c r="P40" s="72"/>
      <c r="Q40" s="72"/>
    </row>
    <row r="41" spans="1:17" s="4" customFormat="1" ht="17.25" customHeight="1" x14ac:dyDescent="0.2">
      <c r="A41" s="20" t="s">
        <v>47</v>
      </c>
      <c r="B41" s="21" t="s">
        <v>46</v>
      </c>
      <c r="C41" s="21" t="s">
        <v>45</v>
      </c>
      <c r="D41" s="70"/>
      <c r="E41" s="20" t="s">
        <v>13</v>
      </c>
      <c r="F41" s="22"/>
      <c r="G41" s="22"/>
      <c r="H41" s="22"/>
      <c r="I41" s="48">
        <v>0.21634200000000001</v>
      </c>
      <c r="J41" s="70"/>
      <c r="O41" s="6"/>
      <c r="P41" s="72"/>
      <c r="Q41" s="72"/>
    </row>
    <row r="42" spans="1:17" s="4" customFormat="1" ht="17.25" customHeight="1" thickBot="1" x14ac:dyDescent="0.25">
      <c r="A42" s="23" t="s">
        <v>67</v>
      </c>
      <c r="B42" s="24" t="s">
        <v>49</v>
      </c>
      <c r="C42" s="24" t="s">
        <v>45</v>
      </c>
      <c r="D42" s="70"/>
      <c r="E42" s="34" t="s">
        <v>14</v>
      </c>
      <c r="F42" s="26"/>
      <c r="G42" s="26"/>
      <c r="H42" s="26"/>
      <c r="I42" s="68">
        <v>8.6901999999999993E-2</v>
      </c>
      <c r="J42" s="70"/>
    </row>
    <row r="43" spans="1:17" s="4" customFormat="1" ht="17.25" customHeight="1" x14ac:dyDescent="0.2">
      <c r="A43" s="20" t="s">
        <v>64</v>
      </c>
      <c r="B43" s="21" t="s">
        <v>46</v>
      </c>
      <c r="C43" s="21" t="s">
        <v>45</v>
      </c>
      <c r="D43" s="70"/>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c r="E46" s="59"/>
    </row>
    <row r="47" spans="1:17" s="4" customFormat="1" ht="17.25" customHeight="1" x14ac:dyDescent="0.2">
      <c r="A47" s="14" t="s">
        <v>17</v>
      </c>
      <c r="B47" s="22"/>
      <c r="C47" s="22"/>
      <c r="D47" s="48">
        <v>0.15049999999999999</v>
      </c>
      <c r="E47" s="70"/>
    </row>
    <row r="48" spans="1:17" s="4" customFormat="1" ht="17.25" customHeight="1" x14ac:dyDescent="0.2">
      <c r="A48" s="7" t="s">
        <v>18</v>
      </c>
      <c r="D48" s="67">
        <v>5.5100000000000003E-2</v>
      </c>
      <c r="E48" s="70"/>
    </row>
    <row r="49" spans="1:9" s="4" customFormat="1" ht="17.25" customHeight="1" x14ac:dyDescent="0.2">
      <c r="A49" s="14" t="s">
        <v>53</v>
      </c>
      <c r="B49" s="22"/>
      <c r="C49" s="22"/>
      <c r="D49" s="48">
        <v>0.31619999999999998</v>
      </c>
      <c r="E49" s="70"/>
    </row>
    <row r="50" spans="1:9" s="4" customFormat="1" ht="17.25" customHeight="1" x14ac:dyDescent="0.2">
      <c r="A50" s="7" t="s">
        <v>19</v>
      </c>
      <c r="D50" s="67">
        <v>0.21879999999999999</v>
      </c>
      <c r="E50" s="70"/>
    </row>
    <row r="51" spans="1:9" s="4" customFormat="1" ht="17.25" customHeight="1" x14ac:dyDescent="0.2">
      <c r="A51" s="14" t="s">
        <v>20</v>
      </c>
      <c r="B51" s="22"/>
      <c r="C51" s="22"/>
      <c r="D51" s="48">
        <v>0.1376</v>
      </c>
      <c r="E51" s="70"/>
    </row>
    <row r="52" spans="1:9" s="4" customFormat="1" ht="17.25" customHeight="1" x14ac:dyDescent="0.2">
      <c r="A52" s="7" t="s">
        <v>12</v>
      </c>
      <c r="D52" s="67">
        <v>6.8999999999999999E-3</v>
      </c>
      <c r="E52" s="70"/>
    </row>
    <row r="53" spans="1:9" s="4" customFormat="1" ht="17.25" customHeight="1" x14ac:dyDescent="0.2">
      <c r="A53" s="14" t="s">
        <v>21</v>
      </c>
      <c r="B53" s="22"/>
      <c r="C53" s="22"/>
      <c r="D53" s="48">
        <v>1.6999999999999999E-3</v>
      </c>
      <c r="E53" s="70"/>
    </row>
    <row r="54" spans="1:9" s="4" customFormat="1" ht="17.25" customHeight="1" thickBot="1" x14ac:dyDescent="0.25">
      <c r="A54" s="39" t="s">
        <v>14</v>
      </c>
      <c r="B54" s="26"/>
      <c r="C54" s="26"/>
      <c r="D54" s="68">
        <v>0.1133</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42735</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
  <dimension ref="A1:Q65"/>
  <sheetViews>
    <sheetView showGridLines="0" topLeftCell="A34" zoomScaleNormal="100" workbookViewId="0">
      <selection activeCell="D47" sqref="D47:D54"/>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42704</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41">
        <v>30442977202.98</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1.8679999999999999E-2</v>
      </c>
      <c r="H16" s="71"/>
    </row>
    <row r="17" spans="1:8" s="7" customFormat="1" ht="17.25" customHeight="1" x14ac:dyDescent="0.2">
      <c r="A17" s="13" t="s">
        <v>22</v>
      </c>
      <c r="B17" s="13"/>
      <c r="C17" s="14"/>
      <c r="D17" s="14"/>
      <c r="E17" s="14"/>
      <c r="F17" s="14"/>
      <c r="G17" s="15">
        <f>G16-0.3%</f>
        <v>1.5679999999999999E-2</v>
      </c>
      <c r="H17" s="71"/>
    </row>
    <row r="18" spans="1:8" s="7" customFormat="1" ht="17.25" customHeight="1" x14ac:dyDescent="0.2">
      <c r="A18" s="16" t="s">
        <v>25</v>
      </c>
      <c r="B18" s="16"/>
      <c r="G18" s="8">
        <f>G16-0.2%</f>
        <v>1.668E-2</v>
      </c>
      <c r="H18" s="71"/>
    </row>
    <row r="19" spans="1:8" s="7" customFormat="1" ht="17.25" customHeight="1" x14ac:dyDescent="0.2">
      <c r="A19" s="13" t="s">
        <v>26</v>
      </c>
      <c r="B19" s="13"/>
      <c r="C19" s="14"/>
      <c r="D19" s="14"/>
      <c r="E19" s="14"/>
      <c r="F19" s="14"/>
      <c r="G19" s="15">
        <f>G16-0.5%</f>
        <v>1.3679999999999998E-2</v>
      </c>
      <c r="H19" s="71"/>
    </row>
    <row r="20" spans="1:8" s="7" customFormat="1" ht="17.25" customHeight="1" x14ac:dyDescent="0.2">
      <c r="A20" s="16" t="s">
        <v>27</v>
      </c>
      <c r="B20" s="16"/>
      <c r="G20" s="8">
        <f>G16-0.85%</f>
        <v>1.0179999999999998E-2</v>
      </c>
      <c r="H20" s="71"/>
    </row>
    <row r="21" spans="1:8" s="7" customFormat="1" ht="17.25" customHeight="1" x14ac:dyDescent="0.2">
      <c r="A21" s="13" t="s">
        <v>34</v>
      </c>
      <c r="B21" s="13"/>
      <c r="C21" s="14"/>
      <c r="D21" s="14"/>
      <c r="E21" s="14"/>
      <c r="F21" s="14"/>
      <c r="G21" s="15">
        <f>G16-0.6%</f>
        <v>1.2679999999999999E-2</v>
      </c>
      <c r="H21" s="71"/>
    </row>
    <row r="22" spans="1:8" s="7" customFormat="1" ht="17.25" customHeight="1" x14ac:dyDescent="0.2">
      <c r="A22" s="16" t="s">
        <v>33</v>
      </c>
      <c r="B22" s="16"/>
      <c r="G22" s="8">
        <f>G16-0.8%</f>
        <v>1.0679999999999999E-2</v>
      </c>
      <c r="H22" s="71"/>
    </row>
    <row r="23" spans="1:8" s="7" customFormat="1" ht="17.25" customHeight="1" x14ac:dyDescent="0.2">
      <c r="A23" s="13" t="s">
        <v>28</v>
      </c>
      <c r="B23" s="13"/>
      <c r="C23" s="14"/>
      <c r="D23" s="14"/>
      <c r="E23" s="14"/>
      <c r="F23" s="14"/>
      <c r="G23" s="15">
        <f>G16-0.55%</f>
        <v>1.3179999999999997E-2</v>
      </c>
      <c r="H23" s="71"/>
    </row>
    <row r="24" spans="1:8" s="7" customFormat="1" ht="17.25" customHeight="1" x14ac:dyDescent="0.2">
      <c r="A24" s="16" t="s">
        <v>29</v>
      </c>
      <c r="B24" s="16"/>
      <c r="G24" s="8">
        <f>G16-1.1%</f>
        <v>7.6799999999999976E-3</v>
      </c>
      <c r="H24" s="71"/>
    </row>
    <row r="25" spans="1:8" s="7" customFormat="1" ht="17.25" customHeight="1" x14ac:dyDescent="0.2">
      <c r="A25" s="13" t="s">
        <v>35</v>
      </c>
      <c r="B25" s="13"/>
      <c r="C25" s="14"/>
      <c r="D25" s="14"/>
      <c r="E25" s="14"/>
      <c r="F25" s="14"/>
      <c r="G25" s="15">
        <f>G16-0.45%</f>
        <v>1.4179999999999998E-2</v>
      </c>
      <c r="H25" s="71"/>
    </row>
    <row r="26" spans="1:8" s="7" customFormat="1" ht="17.25" customHeight="1" x14ac:dyDescent="0.2">
      <c r="A26" s="16" t="s">
        <v>31</v>
      </c>
      <c r="B26" s="16"/>
      <c r="G26" s="8">
        <f>G16-0.25%</f>
        <v>1.618E-2</v>
      </c>
      <c r="H26" s="71"/>
    </row>
    <row r="27" spans="1:8" s="7" customFormat="1" ht="17.25" customHeight="1" x14ac:dyDescent="0.2">
      <c r="A27" s="13" t="s">
        <v>36</v>
      </c>
      <c r="B27" s="13"/>
      <c r="C27" s="14"/>
      <c r="D27" s="14"/>
      <c r="E27" s="14"/>
      <c r="F27" s="14"/>
      <c r="G27" s="15">
        <f>G16-0.6%</f>
        <v>1.2679999999999999E-2</v>
      </c>
      <c r="H27" s="71"/>
    </row>
    <row r="28" spans="1:8" s="7" customFormat="1" ht="17.25" customHeight="1" x14ac:dyDescent="0.2">
      <c r="A28" s="16" t="s">
        <v>37</v>
      </c>
      <c r="B28" s="16"/>
      <c r="G28" s="8">
        <f>G16-0.85%</f>
        <v>1.0179999999999998E-2</v>
      </c>
      <c r="H28" s="71"/>
    </row>
    <row r="29" spans="1:8" s="7" customFormat="1" ht="17.25" customHeight="1" x14ac:dyDescent="0.2">
      <c r="A29" s="13" t="s">
        <v>38</v>
      </c>
      <c r="B29" s="13"/>
      <c r="C29" s="14"/>
      <c r="D29" s="14"/>
      <c r="E29" s="14"/>
      <c r="F29" s="14"/>
      <c r="G29" s="15">
        <f>G16-1.1%</f>
        <v>7.6799999999999976E-3</v>
      </c>
      <c r="H29" s="71"/>
    </row>
    <row r="30" spans="1:8" s="7" customFormat="1" ht="17.25" customHeight="1" x14ac:dyDescent="0.2">
      <c r="A30" s="16" t="s">
        <v>32</v>
      </c>
      <c r="B30" s="16"/>
      <c r="G30" s="8">
        <f>G16-0.4%</f>
        <v>1.4679999999999999E-2</v>
      </c>
      <c r="H30" s="71"/>
    </row>
    <row r="31" spans="1:8" s="7" customFormat="1" ht="17.25" customHeight="1" x14ac:dyDescent="0.2">
      <c r="A31" s="9" t="s">
        <v>54</v>
      </c>
      <c r="B31" s="9"/>
      <c r="C31" s="9"/>
      <c r="D31" s="9"/>
      <c r="E31" s="9"/>
      <c r="F31" s="9"/>
      <c r="G31" s="64">
        <v>2.5499999999999998</v>
      </c>
      <c r="H31" s="71"/>
    </row>
    <row r="32" spans="1:8" s="7" customFormat="1" ht="17.25" customHeight="1" x14ac:dyDescent="0.2">
      <c r="A32" s="9" t="s">
        <v>42</v>
      </c>
      <c r="B32" s="9"/>
      <c r="C32" s="9"/>
      <c r="D32" s="9"/>
      <c r="E32" s="9"/>
      <c r="F32" s="9"/>
      <c r="G32" s="9">
        <v>12</v>
      </c>
      <c r="H32" s="71"/>
    </row>
    <row r="33" spans="1:17" s="7" customFormat="1" ht="17.25" customHeight="1" x14ac:dyDescent="0.2">
      <c r="A33" s="9" t="s">
        <v>3</v>
      </c>
      <c r="B33" s="9"/>
      <c r="C33" s="9"/>
      <c r="D33" s="9"/>
      <c r="E33" s="9"/>
      <c r="F33" s="9"/>
      <c r="G33" s="55">
        <v>5895</v>
      </c>
      <c r="H33" s="71"/>
    </row>
    <row r="34" spans="1:17" s="7" customFormat="1" ht="17.25" customHeight="1" x14ac:dyDescent="0.2">
      <c r="A34" s="9" t="s">
        <v>4</v>
      </c>
      <c r="B34" s="9"/>
      <c r="C34" s="9"/>
      <c r="D34" s="9"/>
      <c r="E34" s="9"/>
      <c r="F34" s="9"/>
      <c r="G34" s="54">
        <v>1.0036</v>
      </c>
      <c r="H34" s="71"/>
    </row>
    <row r="35" spans="1:17" s="7" customFormat="1" ht="17.25" customHeight="1" thickBot="1" x14ac:dyDescent="0.25">
      <c r="A35" s="31" t="s">
        <v>24</v>
      </c>
      <c r="B35" s="31"/>
      <c r="C35" s="31"/>
      <c r="D35" s="31"/>
      <c r="E35" s="31"/>
      <c r="F35" s="31"/>
      <c r="G35" s="47">
        <v>0.63729999999999998</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D38" s="59"/>
      <c r="E38" s="59"/>
      <c r="F38" s="59"/>
      <c r="G38" s="59"/>
      <c r="H38" s="59"/>
      <c r="I38" s="61" t="s">
        <v>15</v>
      </c>
      <c r="J38" s="59"/>
    </row>
    <row r="39" spans="1:17" s="4" customFormat="1" ht="17.25" customHeight="1" x14ac:dyDescent="0.2">
      <c r="A39" s="20" t="s">
        <v>52</v>
      </c>
      <c r="B39" s="21" t="s">
        <v>44</v>
      </c>
      <c r="C39" s="21" t="s">
        <v>51</v>
      </c>
      <c r="D39" s="70"/>
      <c r="E39" s="20" t="s">
        <v>11</v>
      </c>
      <c r="F39" s="22"/>
      <c r="G39" s="22"/>
      <c r="H39" s="22"/>
      <c r="I39" s="48">
        <v>0.67510000000000003</v>
      </c>
      <c r="J39" s="70"/>
    </row>
    <row r="40" spans="1:17" s="4" customFormat="1" ht="17.25" customHeight="1" x14ac:dyDescent="0.2">
      <c r="A40" s="6" t="s">
        <v>65</v>
      </c>
      <c r="B40" s="72" t="s">
        <v>49</v>
      </c>
      <c r="C40" s="72" t="s">
        <v>45</v>
      </c>
      <c r="D40" s="70"/>
      <c r="E40" s="6" t="s">
        <v>12</v>
      </c>
      <c r="I40" s="67">
        <v>6.7999999999999996E-3</v>
      </c>
      <c r="J40" s="70"/>
      <c r="O40" s="6"/>
      <c r="P40" s="72"/>
      <c r="Q40" s="72"/>
    </row>
    <row r="41" spans="1:17" s="4" customFormat="1" ht="17.25" customHeight="1" x14ac:dyDescent="0.2">
      <c r="A41" s="20" t="s">
        <v>47</v>
      </c>
      <c r="B41" s="21" t="s">
        <v>46</v>
      </c>
      <c r="C41" s="21" t="s">
        <v>45</v>
      </c>
      <c r="D41" s="70"/>
      <c r="E41" s="20" t="s">
        <v>13</v>
      </c>
      <c r="F41" s="22"/>
      <c r="G41" s="22"/>
      <c r="H41" s="22"/>
      <c r="I41" s="48">
        <v>0.21299999999999999</v>
      </c>
      <c r="J41" s="70"/>
      <c r="O41" s="6"/>
      <c r="P41" s="72"/>
      <c r="Q41" s="72"/>
    </row>
    <row r="42" spans="1:17" s="4" customFormat="1" ht="17.25" customHeight="1" thickBot="1" x14ac:dyDescent="0.25">
      <c r="A42" s="23" t="s">
        <v>67</v>
      </c>
      <c r="B42" s="24" t="s">
        <v>49</v>
      </c>
      <c r="C42" s="24" t="s">
        <v>45</v>
      </c>
      <c r="D42" s="70"/>
      <c r="E42" s="34" t="s">
        <v>14</v>
      </c>
      <c r="F42" s="26"/>
      <c r="G42" s="26"/>
      <c r="H42" s="26"/>
      <c r="I42" s="68">
        <v>0.1051</v>
      </c>
      <c r="J42" s="70"/>
    </row>
    <row r="43" spans="1:17" s="4" customFormat="1" ht="17.25" customHeight="1" x14ac:dyDescent="0.2">
      <c r="A43" s="20" t="s">
        <v>64</v>
      </c>
      <c r="B43" s="21" t="s">
        <v>46</v>
      </c>
      <c r="C43" s="21" t="s">
        <v>45</v>
      </c>
      <c r="D43" s="70"/>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c r="E46" s="59"/>
    </row>
    <row r="47" spans="1:17" s="4" customFormat="1" ht="17.25" customHeight="1" x14ac:dyDescent="0.2">
      <c r="A47" s="14" t="s">
        <v>17</v>
      </c>
      <c r="B47" s="22"/>
      <c r="C47" s="22"/>
      <c r="D47" s="48">
        <v>0.14180000000000001</v>
      </c>
      <c r="E47" s="70"/>
    </row>
    <row r="48" spans="1:17" s="4" customFormat="1" ht="17.25" customHeight="1" x14ac:dyDescent="0.2">
      <c r="A48" s="7" t="s">
        <v>18</v>
      </c>
      <c r="D48" s="67">
        <v>5.4300000000000001E-2</v>
      </c>
      <c r="E48" s="70"/>
    </row>
    <row r="49" spans="1:9" s="4" customFormat="1" ht="17.25" customHeight="1" x14ac:dyDescent="0.2">
      <c r="A49" s="14" t="s">
        <v>53</v>
      </c>
      <c r="B49" s="22"/>
      <c r="C49" s="22"/>
      <c r="D49" s="48">
        <v>0.31</v>
      </c>
      <c r="E49" s="70"/>
    </row>
    <row r="50" spans="1:9" s="4" customFormat="1" ht="17.25" customHeight="1" x14ac:dyDescent="0.2">
      <c r="A50" s="7" t="s">
        <v>19</v>
      </c>
      <c r="D50" s="67">
        <v>0.2218</v>
      </c>
      <c r="E50" s="70"/>
    </row>
    <row r="51" spans="1:9" s="4" customFormat="1" ht="17.25" customHeight="1" x14ac:dyDescent="0.2">
      <c r="A51" s="14" t="s">
        <v>20</v>
      </c>
      <c r="B51" s="22"/>
      <c r="C51" s="22"/>
      <c r="D51" s="48">
        <v>0.14080000000000001</v>
      </c>
      <c r="E51" s="70"/>
    </row>
    <row r="52" spans="1:9" s="4" customFormat="1" ht="17.25" customHeight="1" x14ac:dyDescent="0.2">
      <c r="A52" s="7" t="s">
        <v>12</v>
      </c>
      <c r="D52" s="67">
        <v>6.7000000000000002E-3</v>
      </c>
      <c r="E52" s="70"/>
    </row>
    <row r="53" spans="1:9" s="4" customFormat="1" ht="17.25" customHeight="1" x14ac:dyDescent="0.2">
      <c r="A53" s="14" t="s">
        <v>21</v>
      </c>
      <c r="B53" s="22"/>
      <c r="C53" s="22"/>
      <c r="D53" s="48">
        <v>1.6999999999999999E-3</v>
      </c>
      <c r="E53" s="70"/>
    </row>
    <row r="54" spans="1:9" s="4" customFormat="1" ht="17.25" customHeight="1" thickBot="1" x14ac:dyDescent="0.25">
      <c r="A54" s="39" t="s">
        <v>14</v>
      </c>
      <c r="B54" s="26"/>
      <c r="C54" s="26"/>
      <c r="D54" s="68">
        <v>0.1229</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0"/>
  <dimension ref="A1:Q65"/>
  <sheetViews>
    <sheetView showGridLines="0" zoomScaleNormal="100" workbookViewId="0">
      <selection activeCell="B2" sqref="B2:E7"/>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42674</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41">
        <v>30354655648.59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1.8800000000000001E-2</v>
      </c>
      <c r="H16" s="71"/>
    </row>
    <row r="17" spans="1:8" s="7" customFormat="1" ht="17.25" customHeight="1" x14ac:dyDescent="0.2">
      <c r="A17" s="13" t="s">
        <v>22</v>
      </c>
      <c r="B17" s="13"/>
      <c r="C17" s="14"/>
      <c r="D17" s="14"/>
      <c r="E17" s="14"/>
      <c r="F17" s="14"/>
      <c r="G17" s="15">
        <f>G16-0.3%</f>
        <v>1.5800000000000002E-2</v>
      </c>
      <c r="H17" s="71"/>
    </row>
    <row r="18" spans="1:8" s="7" customFormat="1" ht="17.25" customHeight="1" x14ac:dyDescent="0.2">
      <c r="A18" s="16" t="s">
        <v>25</v>
      </c>
      <c r="B18" s="16"/>
      <c r="G18" s="8">
        <f>G16-0.2%</f>
        <v>1.6800000000000002E-2</v>
      </c>
      <c r="H18" s="71"/>
    </row>
    <row r="19" spans="1:8" s="7" customFormat="1" ht="17.25" customHeight="1" x14ac:dyDescent="0.2">
      <c r="A19" s="13" t="s">
        <v>26</v>
      </c>
      <c r="B19" s="13"/>
      <c r="C19" s="14"/>
      <c r="D19" s="14"/>
      <c r="E19" s="14"/>
      <c r="F19" s="14"/>
      <c r="G19" s="15">
        <f>G16-0.5%</f>
        <v>1.38E-2</v>
      </c>
      <c r="H19" s="71"/>
    </row>
    <row r="20" spans="1:8" s="7" customFormat="1" ht="17.25" customHeight="1" x14ac:dyDescent="0.2">
      <c r="A20" s="16" t="s">
        <v>27</v>
      </c>
      <c r="B20" s="16"/>
      <c r="G20" s="8">
        <f>G16-0.85%</f>
        <v>1.03E-2</v>
      </c>
      <c r="H20" s="71"/>
    </row>
    <row r="21" spans="1:8" s="7" customFormat="1" ht="17.25" customHeight="1" x14ac:dyDescent="0.2">
      <c r="A21" s="13" t="s">
        <v>34</v>
      </c>
      <c r="B21" s="13"/>
      <c r="C21" s="14"/>
      <c r="D21" s="14"/>
      <c r="E21" s="14"/>
      <c r="F21" s="14"/>
      <c r="G21" s="15">
        <f>G16-0.6%</f>
        <v>1.2800000000000001E-2</v>
      </c>
      <c r="H21" s="71"/>
    </row>
    <row r="22" spans="1:8" s="7" customFormat="1" ht="17.25" customHeight="1" x14ac:dyDescent="0.2">
      <c r="A22" s="16" t="s">
        <v>33</v>
      </c>
      <c r="B22" s="16"/>
      <c r="G22" s="8">
        <f>G16-0.8%</f>
        <v>1.0800000000000001E-2</v>
      </c>
      <c r="H22" s="71"/>
    </row>
    <row r="23" spans="1:8" s="7" customFormat="1" ht="17.25" customHeight="1" x14ac:dyDescent="0.2">
      <c r="A23" s="13" t="s">
        <v>28</v>
      </c>
      <c r="B23" s="13"/>
      <c r="C23" s="14"/>
      <c r="D23" s="14"/>
      <c r="E23" s="14"/>
      <c r="F23" s="14"/>
      <c r="G23" s="15">
        <f>G16-0.55%</f>
        <v>1.3299999999999999E-2</v>
      </c>
      <c r="H23" s="71"/>
    </row>
    <row r="24" spans="1:8" s="7" customFormat="1" ht="17.25" customHeight="1" x14ac:dyDescent="0.2">
      <c r="A24" s="16" t="s">
        <v>29</v>
      </c>
      <c r="B24" s="16"/>
      <c r="G24" s="8">
        <f>G16-1.1%</f>
        <v>7.7999999999999996E-3</v>
      </c>
      <c r="H24" s="71"/>
    </row>
    <row r="25" spans="1:8" s="7" customFormat="1" ht="17.25" customHeight="1" x14ac:dyDescent="0.2">
      <c r="A25" s="13" t="s">
        <v>35</v>
      </c>
      <c r="B25" s="13"/>
      <c r="C25" s="14"/>
      <c r="D25" s="14"/>
      <c r="E25" s="14"/>
      <c r="F25" s="14"/>
      <c r="G25" s="15">
        <f>G16-0.45%</f>
        <v>1.43E-2</v>
      </c>
      <c r="H25" s="71"/>
    </row>
    <row r="26" spans="1:8" s="7" customFormat="1" ht="17.25" customHeight="1" x14ac:dyDescent="0.2">
      <c r="A26" s="16" t="s">
        <v>31</v>
      </c>
      <c r="B26" s="16"/>
      <c r="G26" s="8">
        <f>G16-0.25%</f>
        <v>1.6300000000000002E-2</v>
      </c>
      <c r="H26" s="71"/>
    </row>
    <row r="27" spans="1:8" s="7" customFormat="1" ht="17.25" customHeight="1" x14ac:dyDescent="0.2">
      <c r="A27" s="13" t="s">
        <v>36</v>
      </c>
      <c r="B27" s="13"/>
      <c r="C27" s="14"/>
      <c r="D27" s="14"/>
      <c r="E27" s="14"/>
      <c r="F27" s="14"/>
      <c r="G27" s="15">
        <f>G16-0.6%</f>
        <v>1.2800000000000001E-2</v>
      </c>
      <c r="H27" s="71"/>
    </row>
    <row r="28" spans="1:8" s="7" customFormat="1" ht="17.25" customHeight="1" x14ac:dyDescent="0.2">
      <c r="A28" s="16" t="s">
        <v>37</v>
      </c>
      <c r="B28" s="16"/>
      <c r="G28" s="8">
        <f>G16-0.85%</f>
        <v>1.03E-2</v>
      </c>
      <c r="H28" s="71"/>
    </row>
    <row r="29" spans="1:8" s="7" customFormat="1" ht="17.25" customHeight="1" x14ac:dyDescent="0.2">
      <c r="A29" s="13" t="s">
        <v>38</v>
      </c>
      <c r="B29" s="13"/>
      <c r="C29" s="14"/>
      <c r="D29" s="14"/>
      <c r="E29" s="14"/>
      <c r="F29" s="14"/>
      <c r="G29" s="15">
        <f>G16-1.1%</f>
        <v>7.7999999999999996E-3</v>
      </c>
      <c r="H29" s="71"/>
    </row>
    <row r="30" spans="1:8" s="7" customFormat="1" ht="17.25" customHeight="1" x14ac:dyDescent="0.2">
      <c r="A30" s="16" t="s">
        <v>32</v>
      </c>
      <c r="B30" s="16"/>
      <c r="G30" s="8">
        <f>G16-0.4%</f>
        <v>1.4800000000000001E-2</v>
      </c>
      <c r="H30" s="71"/>
    </row>
    <row r="31" spans="1:8" s="7" customFormat="1" ht="17.25" customHeight="1" x14ac:dyDescent="0.2">
      <c r="A31" s="9" t="s">
        <v>54</v>
      </c>
      <c r="B31" s="9"/>
      <c r="C31" s="9"/>
      <c r="D31" s="9"/>
      <c r="E31" s="9"/>
      <c r="F31" s="9"/>
      <c r="G31" s="64">
        <v>2.4500000000000002</v>
      </c>
      <c r="H31" s="71"/>
    </row>
    <row r="32" spans="1:8" s="7" customFormat="1" ht="17.25" customHeight="1" x14ac:dyDescent="0.2">
      <c r="A32" s="9" t="s">
        <v>42</v>
      </c>
      <c r="B32" s="9"/>
      <c r="C32" s="9"/>
      <c r="D32" s="9"/>
      <c r="E32" s="9"/>
      <c r="F32" s="9"/>
      <c r="G32" s="9">
        <v>12</v>
      </c>
      <c r="H32" s="71"/>
    </row>
    <row r="33" spans="1:17" s="7" customFormat="1" ht="17.25" customHeight="1" x14ac:dyDescent="0.2">
      <c r="A33" s="9" t="s">
        <v>3</v>
      </c>
      <c r="B33" s="9"/>
      <c r="C33" s="9"/>
      <c r="D33" s="9"/>
      <c r="E33" s="9"/>
      <c r="F33" s="9"/>
      <c r="G33" s="55">
        <v>5812</v>
      </c>
      <c r="H33" s="71"/>
    </row>
    <row r="34" spans="1:17" s="7" customFormat="1" ht="17.25" customHeight="1" x14ac:dyDescent="0.2">
      <c r="A34" s="9" t="s">
        <v>4</v>
      </c>
      <c r="B34" s="9"/>
      <c r="C34" s="9"/>
      <c r="D34" s="9"/>
      <c r="E34" s="9"/>
      <c r="F34" s="9"/>
      <c r="G34" s="54">
        <v>1.0146999999999999</v>
      </c>
      <c r="H34" s="71"/>
    </row>
    <row r="35" spans="1:17" s="7" customFormat="1" ht="17.25" customHeight="1" thickBot="1" x14ac:dyDescent="0.25">
      <c r="A35" s="31" t="s">
        <v>24</v>
      </c>
      <c r="B35" s="31"/>
      <c r="C35" s="31"/>
      <c r="D35" s="31"/>
      <c r="E35" s="31"/>
      <c r="F35" s="31"/>
      <c r="G35" s="47">
        <v>0.63729999999999998</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D38" s="59"/>
      <c r="E38" s="59"/>
      <c r="F38" s="59"/>
      <c r="G38" s="59"/>
      <c r="H38" s="59"/>
      <c r="I38" s="61" t="s">
        <v>15</v>
      </c>
      <c r="J38" s="59"/>
    </row>
    <row r="39" spans="1:17" s="4" customFormat="1" ht="17.25" customHeight="1" x14ac:dyDescent="0.2">
      <c r="A39" s="20" t="s">
        <v>52</v>
      </c>
      <c r="B39" s="21" t="s">
        <v>44</v>
      </c>
      <c r="C39" s="21" t="s">
        <v>51</v>
      </c>
      <c r="D39" s="70"/>
      <c r="E39" s="20" t="s">
        <v>11</v>
      </c>
      <c r="F39" s="22"/>
      <c r="G39" s="22"/>
      <c r="H39" s="22"/>
      <c r="I39" s="48">
        <v>0.67579999999999996</v>
      </c>
      <c r="J39" s="70"/>
    </row>
    <row r="40" spans="1:17" s="4" customFormat="1" ht="17.25" customHeight="1" x14ac:dyDescent="0.2">
      <c r="A40" s="6" t="s">
        <v>65</v>
      </c>
      <c r="B40" s="72" t="s">
        <v>49</v>
      </c>
      <c r="C40" s="72" t="s">
        <v>45</v>
      </c>
      <c r="D40" s="70"/>
      <c r="E40" s="6" t="s">
        <v>12</v>
      </c>
      <c r="I40" s="67">
        <v>6.7999999999999996E-3</v>
      </c>
      <c r="J40" s="70"/>
      <c r="O40" s="6"/>
      <c r="P40" s="72"/>
      <c r="Q40" s="72"/>
    </row>
    <row r="41" spans="1:17" s="4" customFormat="1" ht="17.25" customHeight="1" x14ac:dyDescent="0.2">
      <c r="A41" s="20" t="s">
        <v>47</v>
      </c>
      <c r="B41" s="21" t="s">
        <v>46</v>
      </c>
      <c r="C41" s="21" t="s">
        <v>45</v>
      </c>
      <c r="D41" s="70"/>
      <c r="E41" s="20" t="s">
        <v>13</v>
      </c>
      <c r="F41" s="22"/>
      <c r="G41" s="22"/>
      <c r="H41" s="22"/>
      <c r="I41" s="48">
        <v>0.21579999999999999</v>
      </c>
      <c r="J41" s="70"/>
      <c r="O41" s="6"/>
      <c r="P41" s="72"/>
      <c r="Q41" s="72"/>
    </row>
    <row r="42" spans="1:17" s="4" customFormat="1" ht="17.25" customHeight="1" thickBot="1" x14ac:dyDescent="0.25">
      <c r="A42" s="23" t="s">
        <v>67</v>
      </c>
      <c r="B42" s="24" t="s">
        <v>49</v>
      </c>
      <c r="C42" s="24" t="s">
        <v>45</v>
      </c>
      <c r="D42" s="70"/>
      <c r="E42" s="34" t="s">
        <v>14</v>
      </c>
      <c r="F42" s="26"/>
      <c r="G42" s="26"/>
      <c r="H42" s="26"/>
      <c r="I42" s="68">
        <v>0.1016</v>
      </c>
      <c r="J42" s="70"/>
    </row>
    <row r="43" spans="1:17" s="4" customFormat="1" ht="17.25" customHeight="1" x14ac:dyDescent="0.2">
      <c r="A43" s="20" t="s">
        <v>64</v>
      </c>
      <c r="B43" s="21" t="s">
        <v>46</v>
      </c>
      <c r="C43" s="21" t="s">
        <v>45</v>
      </c>
      <c r="D43" s="70"/>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c r="E46" s="59"/>
    </row>
    <row r="47" spans="1:17" s="4" customFormat="1" ht="17.25" customHeight="1" x14ac:dyDescent="0.2">
      <c r="A47" s="14" t="s">
        <v>17</v>
      </c>
      <c r="B47" s="22"/>
      <c r="C47" s="22"/>
      <c r="D47" s="48">
        <v>0.14180000000000001</v>
      </c>
      <c r="E47" s="70"/>
    </row>
    <row r="48" spans="1:17" s="4" customFormat="1" ht="17.25" customHeight="1" x14ac:dyDescent="0.2">
      <c r="A48" s="7" t="s">
        <v>18</v>
      </c>
      <c r="D48" s="67">
        <v>5.4100000000000002E-2</v>
      </c>
      <c r="E48" s="70"/>
    </row>
    <row r="49" spans="1:9" s="4" customFormat="1" ht="17.25" customHeight="1" x14ac:dyDescent="0.2">
      <c r="A49" s="14" t="s">
        <v>53</v>
      </c>
      <c r="B49" s="22"/>
      <c r="C49" s="22"/>
      <c r="D49" s="48">
        <v>0.3085</v>
      </c>
      <c r="E49" s="70"/>
    </row>
    <row r="50" spans="1:9" s="4" customFormat="1" ht="17.25" customHeight="1" x14ac:dyDescent="0.2">
      <c r="A50" s="7" t="s">
        <v>19</v>
      </c>
      <c r="D50" s="67">
        <v>0.21829999999999999</v>
      </c>
      <c r="E50" s="70"/>
    </row>
    <row r="51" spans="1:9" s="4" customFormat="1" ht="17.25" customHeight="1" x14ac:dyDescent="0.2">
      <c r="A51" s="14" t="s">
        <v>20</v>
      </c>
      <c r="B51" s="22"/>
      <c r="C51" s="22"/>
      <c r="D51" s="48">
        <v>0.13930000000000001</v>
      </c>
      <c r="E51" s="70"/>
    </row>
    <row r="52" spans="1:9" s="4" customFormat="1" ht="17.25" customHeight="1" x14ac:dyDescent="0.2">
      <c r="A52" s="7" t="s">
        <v>12</v>
      </c>
      <c r="D52" s="67">
        <v>6.7000000000000002E-3</v>
      </c>
      <c r="E52" s="70"/>
    </row>
    <row r="53" spans="1:9" s="4" customFormat="1" ht="17.25" customHeight="1" x14ac:dyDescent="0.2">
      <c r="A53" s="14" t="s">
        <v>21</v>
      </c>
      <c r="B53" s="22"/>
      <c r="C53" s="22"/>
      <c r="D53" s="48">
        <v>1.5E-3</v>
      </c>
      <c r="E53" s="70"/>
    </row>
    <row r="54" spans="1:9" s="4" customFormat="1" ht="17.25" customHeight="1" thickBot="1" x14ac:dyDescent="0.25">
      <c r="A54" s="39" t="s">
        <v>14</v>
      </c>
      <c r="B54" s="26"/>
      <c r="C54" s="26"/>
      <c r="D54" s="68">
        <v>0.1298</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40C65-3A22-458C-AA78-9BD45792053D}">
  <dimension ref="A1:Q62"/>
  <sheetViews>
    <sheetView showGridLines="0" zoomScaleNormal="100" workbookViewId="0">
      <selection activeCell="B11" sqref="B11"/>
    </sheetView>
  </sheetViews>
  <sheetFormatPr defaultColWidth="9.140625" defaultRowHeight="12.75" x14ac:dyDescent="0.2"/>
  <cols>
    <col min="1" max="1" width="28" style="77" customWidth="1"/>
    <col min="2" max="2" width="14.140625" style="77" bestFit="1" customWidth="1"/>
    <col min="3" max="3" width="9.28515625" style="77" customWidth="1"/>
    <col min="4" max="4" width="18.140625" style="77" bestFit="1" customWidth="1"/>
    <col min="5" max="5" width="8.7109375" style="77" customWidth="1"/>
    <col min="6" max="6" width="9.28515625" style="77" customWidth="1"/>
    <col min="7" max="7" width="11.140625" style="77" customWidth="1"/>
    <col min="8" max="9" width="8.7109375" style="77" customWidth="1"/>
    <col min="10" max="11" width="9.140625" style="77"/>
    <col min="12" max="12" width="9.140625" style="77" customWidth="1"/>
    <col min="13" max="16384" width="9.140625" style="77"/>
  </cols>
  <sheetData>
    <row r="1" spans="1:12" s="84" customFormat="1" ht="12" x14ac:dyDescent="0.2">
      <c r="A1" s="127"/>
    </row>
    <row r="2" spans="1:12" s="82" customFormat="1" ht="12" customHeight="1" x14ac:dyDescent="0.2">
      <c r="A2" s="126"/>
      <c r="B2" s="141" t="s">
        <v>97</v>
      </c>
      <c r="C2" s="142"/>
      <c r="D2" s="142"/>
      <c r="E2" s="142"/>
      <c r="F2" s="122"/>
    </row>
    <row r="3" spans="1:12" s="82" customFormat="1" ht="12" customHeight="1" x14ac:dyDescent="0.2">
      <c r="A3" s="126"/>
      <c r="B3" s="141"/>
      <c r="C3" s="142"/>
      <c r="D3" s="142"/>
      <c r="E3" s="142"/>
      <c r="F3" s="122"/>
    </row>
    <row r="4" spans="1:12" s="82" customFormat="1" ht="12" customHeight="1" x14ac:dyDescent="0.2">
      <c r="A4" s="126"/>
      <c r="B4" s="141"/>
      <c r="C4" s="142"/>
      <c r="D4" s="142"/>
      <c r="E4" s="142"/>
      <c r="F4" s="122"/>
    </row>
    <row r="5" spans="1:12" s="82" customFormat="1" ht="12" customHeight="1" x14ac:dyDescent="0.2">
      <c r="A5" s="126"/>
      <c r="B5" s="141"/>
      <c r="C5" s="142"/>
      <c r="D5" s="142"/>
      <c r="E5" s="142"/>
      <c r="F5" s="122"/>
    </row>
    <row r="6" spans="1:12" s="82" customFormat="1" ht="12" customHeight="1" x14ac:dyDescent="0.2">
      <c r="A6" s="126"/>
      <c r="B6" s="141"/>
      <c r="C6" s="142"/>
      <c r="D6" s="142"/>
      <c r="E6" s="142"/>
      <c r="F6" s="122"/>
    </row>
    <row r="7" spans="1:12" s="82" customFormat="1" ht="12" customHeight="1" x14ac:dyDescent="0.2">
      <c r="A7" s="126"/>
      <c r="B7" s="141"/>
      <c r="C7" s="142"/>
      <c r="D7" s="142"/>
      <c r="E7" s="142"/>
      <c r="F7" s="122"/>
    </row>
    <row r="8" spans="1:12" s="82" customFormat="1" ht="12" customHeight="1" x14ac:dyDescent="0.2">
      <c r="A8" s="126"/>
      <c r="C8" s="122"/>
      <c r="D8" s="122"/>
      <c r="E8" s="122"/>
      <c r="F8" s="122"/>
    </row>
    <row r="9" spans="1:12" s="82" customFormat="1" ht="12" customHeight="1" x14ac:dyDescent="0.2">
      <c r="C9" s="122"/>
      <c r="D9" s="122"/>
      <c r="E9" s="122"/>
      <c r="F9" s="122"/>
    </row>
    <row r="10" spans="1:12" s="84" customFormat="1" ht="17.25" customHeight="1" x14ac:dyDescent="0.2">
      <c r="A10" s="125" t="s">
        <v>0</v>
      </c>
      <c r="B10" s="124">
        <v>45107</v>
      </c>
      <c r="C10" s="123"/>
      <c r="D10" s="122"/>
      <c r="E10" s="122"/>
      <c r="F10" s="122"/>
    </row>
    <row r="11" spans="1:12" s="82" customFormat="1" ht="12" x14ac:dyDescent="0.2"/>
    <row r="12" spans="1:12" s="84" customFormat="1" ht="17.25" customHeight="1" x14ac:dyDescent="0.2">
      <c r="A12" s="75" t="s">
        <v>1</v>
      </c>
      <c r="B12" s="96"/>
      <c r="C12" s="96"/>
      <c r="D12" s="96"/>
      <c r="L12" s="121"/>
    </row>
    <row r="13" spans="1:12" s="84" customFormat="1" ht="17.25" customHeight="1" thickBot="1" x14ac:dyDescent="0.25">
      <c r="A13" s="87" t="s">
        <v>99</v>
      </c>
      <c r="B13" s="120"/>
      <c r="C13" s="120"/>
      <c r="D13" s="132">
        <v>21347010014.889999</v>
      </c>
    </row>
    <row r="14" spans="1:12" s="82" customFormat="1" ht="12" x14ac:dyDescent="0.2"/>
    <row r="15" spans="1:12" s="84" customFormat="1" ht="16.5" customHeight="1" x14ac:dyDescent="0.2">
      <c r="A15" s="75" t="s">
        <v>2</v>
      </c>
      <c r="B15" s="96"/>
      <c r="C15" s="96"/>
      <c r="D15" s="96"/>
      <c r="E15" s="96"/>
      <c r="F15" s="96"/>
      <c r="G15" s="96"/>
    </row>
    <row r="16" spans="1:12" s="92" customFormat="1" ht="17.25" customHeight="1" x14ac:dyDescent="0.2">
      <c r="A16" s="92" t="s">
        <v>113</v>
      </c>
      <c r="G16" s="136">
        <f>'[97]SVW Net Blended Yield'!$F$20</f>
        <v>2.86706370900543E-2</v>
      </c>
      <c r="H16" s="114"/>
      <c r="I16" s="114"/>
    </row>
    <row r="17" spans="1:11" s="92" customFormat="1" ht="17.25" customHeight="1" x14ac:dyDescent="0.2">
      <c r="A17" s="116" t="s">
        <v>101</v>
      </c>
      <c r="B17" s="116"/>
      <c r="C17" s="90"/>
      <c r="D17" s="90"/>
      <c r="E17" s="90"/>
      <c r="F17" s="90"/>
      <c r="G17" s="115">
        <f>'[98]SVC Net Blended Yield'!$F$20</f>
        <v>2.65747234834454E-2</v>
      </c>
      <c r="H17" s="114"/>
      <c r="I17" s="114"/>
    </row>
    <row r="18" spans="1:11" s="92" customFormat="1" ht="17.25" customHeight="1" x14ac:dyDescent="0.2">
      <c r="A18" s="118" t="s">
        <v>102</v>
      </c>
      <c r="B18" s="118"/>
      <c r="G18" s="136">
        <f>'[99]SVE Net Blended Yield'!$F$20</f>
        <v>2.70747234834454E-2</v>
      </c>
      <c r="H18" s="114"/>
      <c r="I18" s="114"/>
      <c r="K18" s="114"/>
    </row>
    <row r="19" spans="1:11" s="92" customFormat="1" ht="17.25" customHeight="1" x14ac:dyDescent="0.2">
      <c r="A19" s="116" t="s">
        <v>103</v>
      </c>
      <c r="B19" s="116"/>
      <c r="C19" s="90"/>
      <c r="D19" s="90"/>
      <c r="E19" s="90"/>
      <c r="F19" s="90"/>
      <c r="G19" s="115">
        <f>'[100]SVF Net Blended Yield'!$F$20</f>
        <v>2.4574723483445401E-2</v>
      </c>
      <c r="H19" s="114"/>
      <c r="I19" s="114"/>
    </row>
    <row r="20" spans="1:11" s="92" customFormat="1" ht="17.25" customHeight="1" x14ac:dyDescent="0.2">
      <c r="A20" s="118" t="s">
        <v>104</v>
      </c>
      <c r="B20" s="118"/>
      <c r="G20" s="136">
        <f>'[101]SVJ Net Blended Yield'!$F$20</f>
        <v>2.1574723483445399E-2</v>
      </c>
      <c r="H20" s="114"/>
      <c r="I20" s="114"/>
    </row>
    <row r="21" spans="1:11" s="92" customFormat="1" ht="17.25" customHeight="1" x14ac:dyDescent="0.2">
      <c r="A21" s="116" t="s">
        <v>105</v>
      </c>
      <c r="B21" s="116"/>
      <c r="C21" s="90"/>
      <c r="D21" s="90"/>
      <c r="E21" s="90"/>
      <c r="F21" s="90"/>
      <c r="G21" s="115">
        <f>'[102]SVK Net Blended Yield'!$F$20</f>
        <v>2.3574723483445501E-2</v>
      </c>
      <c r="H21" s="114"/>
      <c r="I21" s="114"/>
    </row>
    <row r="22" spans="1:11" s="92" customFormat="1" ht="17.25" customHeight="1" x14ac:dyDescent="0.2">
      <c r="A22" s="118" t="s">
        <v>106</v>
      </c>
      <c r="B22" s="118"/>
      <c r="G22" s="136">
        <f>'[103]SVL Net Blended Yield'!$F$20</f>
        <v>2.1574723483445399E-2</v>
      </c>
      <c r="H22" s="114"/>
      <c r="I22" s="114"/>
    </row>
    <row r="23" spans="1:11" s="92" customFormat="1" ht="17.25" customHeight="1" x14ac:dyDescent="0.2">
      <c r="A23" s="116" t="s">
        <v>107</v>
      </c>
      <c r="B23" s="116"/>
      <c r="C23" s="90"/>
      <c r="D23" s="90"/>
      <c r="E23" s="90"/>
      <c r="F23" s="90"/>
      <c r="G23" s="115">
        <f>'[104]SVM Net Blended Yield'!$F$20</f>
        <v>2.4074723483445401E-2</v>
      </c>
      <c r="H23" s="114"/>
      <c r="I23" s="114"/>
      <c r="K23" s="114"/>
    </row>
    <row r="24" spans="1:11" s="92" customFormat="1" ht="17.25" customHeight="1" x14ac:dyDescent="0.2">
      <c r="A24" s="118" t="s">
        <v>108</v>
      </c>
      <c r="B24" s="118"/>
      <c r="G24" s="136">
        <f>'[105]SVN Net Blended Yield'!$F$20</f>
        <v>1.90747234834454E-2</v>
      </c>
      <c r="H24" s="114"/>
      <c r="I24" s="114"/>
    </row>
    <row r="25" spans="1:11" s="92" customFormat="1" ht="17.25" customHeight="1" x14ac:dyDescent="0.2">
      <c r="A25" s="116" t="s">
        <v>109</v>
      </c>
      <c r="B25" s="116"/>
      <c r="C25" s="90"/>
      <c r="D25" s="90"/>
      <c r="E25" s="90"/>
      <c r="F25" s="90"/>
      <c r="G25" s="115">
        <f>'[106]SVO Net Blended Yield'!$F$20</f>
        <v>2.5074723483445398E-2</v>
      </c>
      <c r="H25" s="114"/>
      <c r="I25" s="114"/>
    </row>
    <row r="26" spans="1:11" s="92" customFormat="1" ht="17.25" customHeight="1" x14ac:dyDescent="0.2">
      <c r="A26" s="118" t="s">
        <v>110</v>
      </c>
      <c r="B26" s="118"/>
      <c r="G26" s="136">
        <f>'[107]SVQ Net Blended Yield'!$F$20</f>
        <v>2.70747234834454E-2</v>
      </c>
      <c r="H26" s="114"/>
      <c r="I26" s="114"/>
    </row>
    <row r="27" spans="1:11" s="92" customFormat="1" ht="17.25" customHeight="1" x14ac:dyDescent="0.2">
      <c r="A27" s="116" t="s">
        <v>111</v>
      </c>
      <c r="B27" s="116"/>
      <c r="C27" s="90"/>
      <c r="D27" s="90"/>
      <c r="E27" s="90"/>
      <c r="F27" s="90"/>
      <c r="G27" s="115">
        <f>'[108]SVU Net Blended Yield'!$F$20</f>
        <v>2.5074723483445398E-2</v>
      </c>
      <c r="H27" s="114"/>
      <c r="I27" s="114"/>
    </row>
    <row r="28" spans="1:11" s="92" customFormat="1" ht="17.25" customHeight="1" x14ac:dyDescent="0.2">
      <c r="A28" s="111" t="s">
        <v>54</v>
      </c>
      <c r="B28" s="111"/>
      <c r="C28" s="111"/>
      <c r="D28" s="111"/>
      <c r="E28" s="111"/>
      <c r="F28" s="111"/>
      <c r="G28" s="113">
        <v>2.78</v>
      </c>
      <c r="H28" s="114"/>
      <c r="I28" s="114"/>
    </row>
    <row r="29" spans="1:11" s="92" customFormat="1" ht="17.25" customHeight="1" x14ac:dyDescent="0.2">
      <c r="A29" s="111" t="s">
        <v>42</v>
      </c>
      <c r="B29" s="111"/>
      <c r="C29" s="111"/>
      <c r="D29" s="111"/>
      <c r="E29" s="111"/>
      <c r="F29" s="111"/>
      <c r="G29" s="111">
        <v>10</v>
      </c>
      <c r="H29" s="114"/>
      <c r="I29" s="114"/>
    </row>
    <row r="30" spans="1:11" s="92" customFormat="1" ht="17.25" customHeight="1" x14ac:dyDescent="0.2">
      <c r="A30" s="111" t="s">
        <v>3</v>
      </c>
      <c r="B30" s="111"/>
      <c r="C30" s="111"/>
      <c r="D30" s="111"/>
      <c r="E30" s="111"/>
      <c r="F30" s="111"/>
      <c r="G30" s="112">
        <v>2667</v>
      </c>
      <c r="H30" s="114"/>
      <c r="I30" s="114"/>
    </row>
    <row r="31" spans="1:11" s="92" customFormat="1" ht="17.25" customHeight="1" x14ac:dyDescent="0.2">
      <c r="A31" s="111" t="s">
        <v>4</v>
      </c>
      <c r="B31" s="111"/>
      <c r="C31" s="111"/>
      <c r="D31" s="111"/>
      <c r="E31" s="111"/>
      <c r="F31" s="111"/>
      <c r="G31" s="135">
        <v>0.93902099999999999</v>
      </c>
      <c r="H31" s="114"/>
      <c r="I31" s="114"/>
    </row>
    <row r="32" spans="1:11" s="92" customFormat="1" ht="17.25" customHeight="1" thickBot="1" x14ac:dyDescent="0.25">
      <c r="A32" s="110" t="s">
        <v>24</v>
      </c>
      <c r="B32" s="110"/>
      <c r="C32" s="110"/>
      <c r="D32" s="110"/>
      <c r="E32" s="110"/>
      <c r="F32" s="110"/>
      <c r="G32" s="109">
        <v>0.57250000000000001</v>
      </c>
    </row>
    <row r="33" spans="1:17" s="82" customFormat="1" ht="12" x14ac:dyDescent="0.2"/>
    <row r="34" spans="1:17" s="84" customFormat="1" ht="17.25" customHeight="1" x14ac:dyDescent="0.2">
      <c r="A34" s="75" t="s">
        <v>6</v>
      </c>
      <c r="B34" s="96"/>
      <c r="C34" s="96"/>
      <c r="E34" s="75" t="s">
        <v>80</v>
      </c>
      <c r="F34" s="75"/>
      <c r="G34" s="75"/>
      <c r="H34" s="75"/>
      <c r="I34" s="75"/>
    </row>
    <row r="35" spans="1:17" s="93" customFormat="1" ht="17.25" customHeight="1" x14ac:dyDescent="0.2">
      <c r="A35" s="108" t="s">
        <v>7</v>
      </c>
      <c r="B35" s="107" t="s">
        <v>8</v>
      </c>
      <c r="C35" s="106" t="s">
        <v>9</v>
      </c>
      <c r="D35" s="95"/>
      <c r="E35" s="95"/>
      <c r="F35" s="95"/>
      <c r="G35" s="95"/>
      <c r="H35" s="95"/>
      <c r="I35" s="105" t="s">
        <v>15</v>
      </c>
    </row>
    <row r="36" spans="1:17" s="84" customFormat="1" ht="17.25" customHeight="1" x14ac:dyDescent="0.2">
      <c r="A36" s="99" t="s">
        <v>91</v>
      </c>
      <c r="B36" s="98" t="s">
        <v>49</v>
      </c>
      <c r="C36" s="98" t="s">
        <v>51</v>
      </c>
      <c r="D36" s="97"/>
      <c r="E36" s="99" t="s">
        <v>11</v>
      </c>
      <c r="F36" s="89"/>
      <c r="G36" s="89"/>
      <c r="H36" s="89"/>
      <c r="I36" s="88">
        <v>0.96458200000000005</v>
      </c>
      <c r="J36" s="97"/>
    </row>
    <row r="37" spans="1:17" s="84" customFormat="1" ht="17.25" customHeight="1" x14ac:dyDescent="0.2">
      <c r="A37" s="104" t="s">
        <v>52</v>
      </c>
      <c r="B37" s="103" t="s">
        <v>44</v>
      </c>
      <c r="C37" s="101" t="s">
        <v>51</v>
      </c>
      <c r="D37" s="97"/>
      <c r="E37" s="104" t="s">
        <v>12</v>
      </c>
      <c r="I37" s="91">
        <v>8.8430000000000002E-3</v>
      </c>
      <c r="J37" s="97"/>
      <c r="O37" s="104"/>
      <c r="P37" s="103"/>
      <c r="Q37" s="103"/>
    </row>
    <row r="38" spans="1:17" s="84" customFormat="1" ht="17.25" customHeight="1" x14ac:dyDescent="0.2">
      <c r="A38" s="99" t="s">
        <v>65</v>
      </c>
      <c r="B38" s="98" t="s">
        <v>46</v>
      </c>
      <c r="C38" s="98" t="s">
        <v>45</v>
      </c>
      <c r="D38" s="97"/>
      <c r="E38" s="99" t="s">
        <v>13</v>
      </c>
      <c r="F38" s="89"/>
      <c r="G38" s="89"/>
      <c r="H38" s="89"/>
      <c r="I38" s="88">
        <v>0</v>
      </c>
      <c r="J38" s="97"/>
      <c r="O38" s="104"/>
      <c r="P38" s="103"/>
      <c r="Q38" s="103"/>
    </row>
    <row r="39" spans="1:17" s="84" customFormat="1" ht="17.25" customHeight="1" thickBot="1" x14ac:dyDescent="0.25">
      <c r="A39" s="102" t="s">
        <v>64</v>
      </c>
      <c r="B39" s="101" t="s">
        <v>95</v>
      </c>
      <c r="C39" s="101" t="s">
        <v>45</v>
      </c>
      <c r="D39" s="97"/>
      <c r="E39" s="100" t="s">
        <v>14</v>
      </c>
      <c r="F39" s="86"/>
      <c r="G39" s="86"/>
      <c r="H39" s="86"/>
      <c r="I39" s="85">
        <v>2.6572999999999999E-2</v>
      </c>
      <c r="J39" s="97"/>
    </row>
    <row r="40" spans="1:17" s="84" customFormat="1" ht="17.25" customHeight="1" x14ac:dyDescent="0.2">
      <c r="A40" s="99" t="s">
        <v>47</v>
      </c>
      <c r="B40" s="98" t="s">
        <v>46</v>
      </c>
      <c r="C40" s="98" t="s">
        <v>45</v>
      </c>
      <c r="D40" s="97"/>
      <c r="J40" s="97"/>
    </row>
    <row r="41" spans="1:17" s="82" customFormat="1" ht="12" x14ac:dyDescent="0.2">
      <c r="D41" s="134"/>
    </row>
    <row r="42" spans="1:17" s="84" customFormat="1" ht="17.25" customHeight="1" x14ac:dyDescent="0.2">
      <c r="A42" s="75" t="s">
        <v>79</v>
      </c>
      <c r="B42" s="96"/>
      <c r="C42" s="96"/>
      <c r="D42" s="97"/>
      <c r="E42" s="75" t="s">
        <v>84</v>
      </c>
      <c r="F42" s="96"/>
      <c r="G42" s="96"/>
      <c r="H42" s="96"/>
      <c r="I42" s="96"/>
    </row>
    <row r="43" spans="1:17" s="93" customFormat="1" ht="17.25" customHeight="1" x14ac:dyDescent="0.2">
      <c r="A43" s="95"/>
      <c r="B43" s="95"/>
      <c r="C43" s="94" t="s">
        <v>15</v>
      </c>
      <c r="D43" s="95"/>
      <c r="E43" s="95"/>
      <c r="F43" s="95"/>
      <c r="G43" s="95"/>
      <c r="H43" s="95"/>
      <c r="I43" s="94" t="s">
        <v>15</v>
      </c>
      <c r="J43" s="95"/>
    </row>
    <row r="44" spans="1:17" s="84" customFormat="1" ht="17.25" customHeight="1" x14ac:dyDescent="0.2">
      <c r="A44" s="90" t="s">
        <v>17</v>
      </c>
      <c r="B44" s="89"/>
      <c r="C44" s="88">
        <v>0.19995607751877401</v>
      </c>
      <c r="D44" s="97"/>
      <c r="E44" s="90" t="s">
        <v>85</v>
      </c>
      <c r="F44" s="89"/>
      <c r="G44" s="89"/>
      <c r="H44" s="89"/>
      <c r="I44" s="88">
        <v>0.65286328384641146</v>
      </c>
      <c r="J44" s="97"/>
    </row>
    <row r="45" spans="1:17" s="84" customFormat="1" ht="17.25" customHeight="1" x14ac:dyDescent="0.2">
      <c r="A45" s="92" t="s">
        <v>18</v>
      </c>
      <c r="C45" s="91">
        <v>5.5521736771030297E-2</v>
      </c>
      <c r="D45" s="97"/>
      <c r="E45" s="92" t="s">
        <v>86</v>
      </c>
      <c r="I45" s="91">
        <v>5.5568415742850902E-2</v>
      </c>
      <c r="J45" s="97"/>
    </row>
    <row r="46" spans="1:17" s="84" customFormat="1" ht="17.25" customHeight="1" x14ac:dyDescent="0.2">
      <c r="A46" s="90" t="s">
        <v>82</v>
      </c>
      <c r="B46" s="89"/>
      <c r="C46" s="88">
        <v>0.29864174680247901</v>
      </c>
      <c r="D46" s="97"/>
      <c r="E46" s="90" t="s">
        <v>87</v>
      </c>
      <c r="F46" s="89"/>
      <c r="G46" s="89"/>
      <c r="H46" s="89"/>
      <c r="I46" s="88">
        <v>0.13649155715509101</v>
      </c>
      <c r="J46" s="97"/>
    </row>
    <row r="47" spans="1:17" s="84" customFormat="1" ht="17.25" customHeight="1" x14ac:dyDescent="0.2">
      <c r="A47" s="92" t="s">
        <v>19</v>
      </c>
      <c r="C47" s="91">
        <v>0.232481458695591</v>
      </c>
      <c r="D47" s="97"/>
      <c r="E47" s="92" t="s">
        <v>88</v>
      </c>
      <c r="I47" s="91">
        <v>0.108011494358528</v>
      </c>
      <c r="J47" s="97"/>
    </row>
    <row r="48" spans="1:17" s="84" customFormat="1" ht="17.25" customHeight="1" x14ac:dyDescent="0.2">
      <c r="A48" s="90" t="s">
        <v>20</v>
      </c>
      <c r="B48" s="89"/>
      <c r="C48" s="88">
        <v>0.157524375844321</v>
      </c>
      <c r="D48" s="97"/>
      <c r="E48" s="90" t="s">
        <v>90</v>
      </c>
      <c r="F48" s="89"/>
      <c r="G48" s="89"/>
      <c r="H48" s="89"/>
      <c r="I48" s="88">
        <v>5.1822612238124305E-4</v>
      </c>
      <c r="J48" s="97"/>
    </row>
    <row r="49" spans="1:10" s="84" customFormat="1" ht="17.25" customHeight="1" x14ac:dyDescent="0.2">
      <c r="A49" s="92" t="s">
        <v>12</v>
      </c>
      <c r="C49" s="91">
        <v>9.4181482805934993E-3</v>
      </c>
      <c r="D49" s="97"/>
      <c r="E49" s="92" t="s">
        <v>89</v>
      </c>
      <c r="I49" s="91">
        <v>9.0566687565040195E-5</v>
      </c>
      <c r="J49" s="97"/>
    </row>
    <row r="50" spans="1:10" s="84" customFormat="1" ht="17.25" customHeight="1" thickBot="1" x14ac:dyDescent="0.25">
      <c r="A50" s="90" t="s">
        <v>83</v>
      </c>
      <c r="B50" s="89"/>
      <c r="C50" s="88">
        <v>0</v>
      </c>
      <c r="D50" s="97"/>
      <c r="E50" s="129" t="s">
        <v>14</v>
      </c>
      <c r="F50" s="129"/>
      <c r="G50" s="129"/>
      <c r="H50" s="129"/>
      <c r="I50" s="131">
        <v>4.6456456087211523E-2</v>
      </c>
      <c r="J50" s="97"/>
    </row>
    <row r="51" spans="1:10" s="84" customFormat="1" ht="17.25" customHeight="1" thickBot="1" x14ac:dyDescent="0.25">
      <c r="A51" s="87" t="s">
        <v>14</v>
      </c>
      <c r="B51" s="86"/>
      <c r="C51" s="85">
        <v>4.6456456087211301E-2</v>
      </c>
      <c r="D51" s="97"/>
      <c r="E51" s="92"/>
      <c r="I51" s="91"/>
      <c r="J51" s="97"/>
    </row>
    <row r="52" spans="1:10" s="82" customFormat="1" ht="12" x14ac:dyDescent="0.2">
      <c r="A52" s="83"/>
      <c r="B52" s="83"/>
      <c r="C52" s="83"/>
      <c r="D52" s="133"/>
      <c r="E52" s="83"/>
      <c r="F52" s="83"/>
      <c r="G52" s="83"/>
      <c r="H52" s="83"/>
      <c r="I52" s="83"/>
    </row>
    <row r="53" spans="1:10" s="81" customFormat="1" ht="80.25" customHeight="1" x14ac:dyDescent="0.2">
      <c r="A53" s="143" t="s">
        <v>112</v>
      </c>
      <c r="B53" s="143"/>
      <c r="C53" s="143"/>
      <c r="D53" s="143"/>
      <c r="E53" s="143"/>
      <c r="F53" s="143"/>
      <c r="G53" s="143"/>
      <c r="H53" s="143"/>
      <c r="I53" s="143"/>
    </row>
    <row r="54" spans="1:10" s="74" customFormat="1" ht="12.75" customHeight="1" x14ac:dyDescent="0.2">
      <c r="A54" s="74" t="s">
        <v>77</v>
      </c>
      <c r="B54" s="80">
        <v>44926</v>
      </c>
    </row>
    <row r="55" spans="1:10" s="74" customFormat="1" ht="12.75" customHeight="1" x14ac:dyDescent="0.2">
      <c r="A55" s="74" t="s">
        <v>78</v>
      </c>
    </row>
    <row r="56" spans="1:10" s="74" customFormat="1" ht="24.75" customHeight="1" x14ac:dyDescent="0.2">
      <c r="A56" s="144" t="s">
        <v>114</v>
      </c>
      <c r="B56" s="144"/>
      <c r="C56" s="144"/>
      <c r="D56" s="144"/>
      <c r="E56" s="144"/>
      <c r="F56" s="144"/>
      <c r="G56" s="144"/>
      <c r="H56" s="144"/>
      <c r="I56" s="144"/>
    </row>
    <row r="57" spans="1:10" s="74" customFormat="1" ht="11.25" x14ac:dyDescent="0.2"/>
    <row r="58" spans="1:10" s="74" customFormat="1" ht="11.25" x14ac:dyDescent="0.2"/>
    <row r="59" spans="1:10" s="74" customFormat="1" ht="11.25" x14ac:dyDescent="0.2">
      <c r="A59" s="79"/>
      <c r="B59" s="79"/>
      <c r="C59" s="79"/>
      <c r="D59" s="79"/>
      <c r="E59" s="79"/>
      <c r="F59" s="79"/>
      <c r="G59" s="79"/>
      <c r="H59" s="79"/>
      <c r="I59" s="79"/>
    </row>
    <row r="60" spans="1:10" s="74" customFormat="1" ht="11.25" x14ac:dyDescent="0.2"/>
    <row r="61" spans="1:10" s="74" customFormat="1" ht="11.25" x14ac:dyDescent="0.2"/>
    <row r="62" spans="1:10" s="74" customFormat="1" ht="16.5" x14ac:dyDescent="0.2">
      <c r="A62" s="78"/>
    </row>
  </sheetData>
  <sheetProtection algorithmName="SHA-512" hashValue="7zih/RTqQ+8zn/F7ZWd9yy3p4CSuEGedpQfEpTiBRmosFRzMK04kHhCrVEvPy6+uGvxKXyfRMwS0yVUHrT3LpQ==" saltValue="sc2QD5CEnut0WMNhcPAWOQ==" spinCount="100000" sheet="1" objects="1" scenarios="1"/>
  <mergeCells count="3">
    <mergeCell ref="B2:E7"/>
    <mergeCell ref="A53:I53"/>
    <mergeCell ref="A56:I56"/>
  </mergeCells>
  <pageMargins left="0.25" right="0.25" top="0.25" bottom="0.25" header="0.5" footer="0.5"/>
  <pageSetup orientation="portrait" horizontalDpi="4294967292" r:id="rId1"/>
  <headerFooter alignWithMargins="0"/>
  <rowBreaks count="1" manualBreakCount="1">
    <brk id="41" max="8"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1"/>
  <dimension ref="A1:Q65"/>
  <sheetViews>
    <sheetView showGridLines="0" zoomScaleNormal="100" workbookViewId="0">
      <selection activeCell="J52" sqref="J52"/>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72</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42643</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73</v>
      </c>
      <c r="B13" s="41"/>
      <c r="C13" s="41"/>
      <c r="D13" s="41">
        <v>30133997436.490002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1.8800000000000001E-2</v>
      </c>
      <c r="H16" s="71"/>
    </row>
    <row r="17" spans="1:8" s="7" customFormat="1" ht="17.25" customHeight="1" x14ac:dyDescent="0.2">
      <c r="A17" s="13" t="s">
        <v>22</v>
      </c>
      <c r="B17" s="13"/>
      <c r="C17" s="14"/>
      <c r="D17" s="14"/>
      <c r="E17" s="14"/>
      <c r="F17" s="14"/>
      <c r="G17" s="15">
        <f>G16-0.3%</f>
        <v>1.5800000000000002E-2</v>
      </c>
      <c r="H17" s="71"/>
    </row>
    <row r="18" spans="1:8" s="7" customFormat="1" ht="17.25" customHeight="1" x14ac:dyDescent="0.2">
      <c r="A18" s="16" t="s">
        <v>25</v>
      </c>
      <c r="B18" s="16"/>
      <c r="G18" s="8">
        <f>G16-0.2%</f>
        <v>1.6800000000000002E-2</v>
      </c>
      <c r="H18" s="71"/>
    </row>
    <row r="19" spans="1:8" s="7" customFormat="1" ht="17.25" customHeight="1" x14ac:dyDescent="0.2">
      <c r="A19" s="13" t="s">
        <v>26</v>
      </c>
      <c r="B19" s="13"/>
      <c r="C19" s="14"/>
      <c r="D19" s="14"/>
      <c r="E19" s="14"/>
      <c r="F19" s="14"/>
      <c r="G19" s="15">
        <f>G16-0.5%</f>
        <v>1.38E-2</v>
      </c>
      <c r="H19" s="71"/>
    </row>
    <row r="20" spans="1:8" s="7" customFormat="1" ht="17.25" customHeight="1" x14ac:dyDescent="0.2">
      <c r="A20" s="16" t="s">
        <v>27</v>
      </c>
      <c r="B20" s="16"/>
      <c r="G20" s="8">
        <f>G16-0.85%</f>
        <v>1.03E-2</v>
      </c>
      <c r="H20" s="71"/>
    </row>
    <row r="21" spans="1:8" s="7" customFormat="1" ht="17.25" customHeight="1" x14ac:dyDescent="0.2">
      <c r="A21" s="13" t="s">
        <v>34</v>
      </c>
      <c r="B21" s="13"/>
      <c r="C21" s="14"/>
      <c r="D21" s="14"/>
      <c r="E21" s="14"/>
      <c r="F21" s="14"/>
      <c r="G21" s="15">
        <f>G16-0.6%</f>
        <v>1.2800000000000001E-2</v>
      </c>
      <c r="H21" s="71"/>
    </row>
    <row r="22" spans="1:8" s="7" customFormat="1" ht="17.25" customHeight="1" x14ac:dyDescent="0.2">
      <c r="A22" s="16" t="s">
        <v>33</v>
      </c>
      <c r="B22" s="16"/>
      <c r="G22" s="8">
        <f>G16-0.8%</f>
        <v>1.0800000000000001E-2</v>
      </c>
      <c r="H22" s="71"/>
    </row>
    <row r="23" spans="1:8" s="7" customFormat="1" ht="17.25" customHeight="1" x14ac:dyDescent="0.2">
      <c r="A23" s="13" t="s">
        <v>28</v>
      </c>
      <c r="B23" s="13"/>
      <c r="C23" s="14"/>
      <c r="D23" s="14"/>
      <c r="E23" s="14"/>
      <c r="F23" s="14"/>
      <c r="G23" s="15">
        <f>G16-0.55%</f>
        <v>1.3299999999999999E-2</v>
      </c>
      <c r="H23" s="71"/>
    </row>
    <row r="24" spans="1:8" s="7" customFormat="1" ht="17.25" customHeight="1" x14ac:dyDescent="0.2">
      <c r="A24" s="16" t="s">
        <v>29</v>
      </c>
      <c r="B24" s="16"/>
      <c r="G24" s="8">
        <f>G16-1.1%</f>
        <v>7.7999999999999996E-3</v>
      </c>
      <c r="H24" s="71"/>
    </row>
    <row r="25" spans="1:8" s="7" customFormat="1" ht="17.25" customHeight="1" x14ac:dyDescent="0.2">
      <c r="A25" s="13" t="s">
        <v>35</v>
      </c>
      <c r="B25" s="13"/>
      <c r="C25" s="14"/>
      <c r="D25" s="14"/>
      <c r="E25" s="14"/>
      <c r="F25" s="14"/>
      <c r="G25" s="15">
        <f>G16-0.45%</f>
        <v>1.43E-2</v>
      </c>
      <c r="H25" s="71"/>
    </row>
    <row r="26" spans="1:8" s="7" customFormat="1" ht="17.25" customHeight="1" x14ac:dyDescent="0.2">
      <c r="A26" s="16" t="s">
        <v>31</v>
      </c>
      <c r="B26" s="16"/>
      <c r="G26" s="8">
        <f>G16-0.25%</f>
        <v>1.6300000000000002E-2</v>
      </c>
      <c r="H26" s="71"/>
    </row>
    <row r="27" spans="1:8" s="7" customFormat="1" ht="17.25" customHeight="1" x14ac:dyDescent="0.2">
      <c r="A27" s="13" t="s">
        <v>36</v>
      </c>
      <c r="B27" s="13"/>
      <c r="C27" s="14"/>
      <c r="D27" s="14"/>
      <c r="E27" s="14"/>
      <c r="F27" s="14"/>
      <c r="G27" s="15">
        <f>G16-0.6%</f>
        <v>1.2800000000000001E-2</v>
      </c>
      <c r="H27" s="71"/>
    </row>
    <row r="28" spans="1:8" s="7" customFormat="1" ht="17.25" customHeight="1" x14ac:dyDescent="0.2">
      <c r="A28" s="16" t="s">
        <v>37</v>
      </c>
      <c r="B28" s="16"/>
      <c r="G28" s="8">
        <f>G16-0.85%</f>
        <v>1.03E-2</v>
      </c>
      <c r="H28" s="71"/>
    </row>
    <row r="29" spans="1:8" s="7" customFormat="1" ht="17.25" customHeight="1" x14ac:dyDescent="0.2">
      <c r="A29" s="13" t="s">
        <v>38</v>
      </c>
      <c r="B29" s="13"/>
      <c r="C29" s="14"/>
      <c r="D29" s="14"/>
      <c r="E29" s="14"/>
      <c r="F29" s="14"/>
      <c r="G29" s="15">
        <f>G16-1.1%</f>
        <v>7.7999999999999996E-3</v>
      </c>
      <c r="H29" s="71"/>
    </row>
    <row r="30" spans="1:8" s="7" customFormat="1" ht="17.25" customHeight="1" x14ac:dyDescent="0.2">
      <c r="A30" s="16" t="s">
        <v>32</v>
      </c>
      <c r="B30" s="16"/>
      <c r="G30" s="8">
        <f>G16-0.4%</f>
        <v>1.4800000000000001E-2</v>
      </c>
      <c r="H30" s="71"/>
    </row>
    <row r="31" spans="1:8" s="7" customFormat="1" ht="17.25" customHeight="1" x14ac:dyDescent="0.2">
      <c r="A31" s="9" t="s">
        <v>54</v>
      </c>
      <c r="B31" s="9"/>
      <c r="C31" s="9"/>
      <c r="D31" s="9"/>
      <c r="E31" s="9"/>
      <c r="F31" s="9"/>
      <c r="G31" s="64">
        <v>2.4700000000000002</v>
      </c>
      <c r="H31" s="71"/>
    </row>
    <row r="32" spans="1:8" s="7" customFormat="1" ht="17.25" customHeight="1" x14ac:dyDescent="0.2">
      <c r="A32" s="9" t="s">
        <v>42</v>
      </c>
      <c r="B32" s="9"/>
      <c r="C32" s="9"/>
      <c r="D32" s="9"/>
      <c r="E32" s="9"/>
      <c r="F32" s="9"/>
      <c r="G32" s="9">
        <v>12</v>
      </c>
      <c r="H32" s="71"/>
    </row>
    <row r="33" spans="1:17" s="7" customFormat="1" ht="17.25" customHeight="1" x14ac:dyDescent="0.2">
      <c r="A33" s="9" t="s">
        <v>3</v>
      </c>
      <c r="B33" s="9"/>
      <c r="C33" s="9"/>
      <c r="D33" s="9"/>
      <c r="E33" s="9"/>
      <c r="F33" s="9"/>
      <c r="G33" s="55">
        <v>5863</v>
      </c>
      <c r="H33" s="71"/>
    </row>
    <row r="34" spans="1:17" s="7" customFormat="1" ht="17.25" customHeight="1" x14ac:dyDescent="0.2">
      <c r="A34" s="9" t="s">
        <v>4</v>
      </c>
      <c r="B34" s="9"/>
      <c r="C34" s="9"/>
      <c r="D34" s="9"/>
      <c r="E34" s="9"/>
      <c r="F34" s="9"/>
      <c r="G34" s="54">
        <v>1.0182</v>
      </c>
      <c r="H34" s="71"/>
    </row>
    <row r="35" spans="1:17" s="7" customFormat="1" ht="17.25" customHeight="1" thickBot="1" x14ac:dyDescent="0.25">
      <c r="A35" s="31" t="s">
        <v>24</v>
      </c>
      <c r="B35" s="31"/>
      <c r="C35" s="31"/>
      <c r="D35" s="31"/>
      <c r="E35" s="31"/>
      <c r="F35" s="31"/>
      <c r="G35" s="47">
        <v>0.63729999999999998</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D38" s="59"/>
      <c r="E38" s="59"/>
      <c r="F38" s="59"/>
      <c r="G38" s="59"/>
      <c r="H38" s="59"/>
      <c r="I38" s="61" t="s">
        <v>15</v>
      </c>
      <c r="J38" s="59"/>
    </row>
    <row r="39" spans="1:17" s="4" customFormat="1" ht="17.25" customHeight="1" x14ac:dyDescent="0.2">
      <c r="A39" s="20" t="s">
        <v>52</v>
      </c>
      <c r="B39" s="21" t="s">
        <v>44</v>
      </c>
      <c r="C39" s="21" t="s">
        <v>51</v>
      </c>
      <c r="D39" s="70"/>
      <c r="E39" s="20" t="s">
        <v>11</v>
      </c>
      <c r="F39" s="22"/>
      <c r="G39" s="22"/>
      <c r="H39" s="22"/>
      <c r="I39" s="48">
        <v>0.68289999999999995</v>
      </c>
      <c r="J39" s="70"/>
    </row>
    <row r="40" spans="1:17" s="4" customFormat="1" ht="17.25" customHeight="1" x14ac:dyDescent="0.2">
      <c r="A40" s="6" t="s">
        <v>65</v>
      </c>
      <c r="B40" s="72" t="s">
        <v>49</v>
      </c>
      <c r="C40" s="72" t="s">
        <v>45</v>
      </c>
      <c r="D40" s="70"/>
      <c r="E40" s="6" t="s">
        <v>12</v>
      </c>
      <c r="I40" s="67">
        <v>6.7999999999999996E-3</v>
      </c>
      <c r="J40" s="70"/>
      <c r="O40" s="6"/>
      <c r="P40" s="72"/>
      <c r="Q40" s="72"/>
    </row>
    <row r="41" spans="1:17" s="4" customFormat="1" ht="17.25" customHeight="1" x14ac:dyDescent="0.2">
      <c r="A41" s="20" t="s">
        <v>47</v>
      </c>
      <c r="B41" s="21" t="s">
        <v>46</v>
      </c>
      <c r="C41" s="21" t="s">
        <v>45</v>
      </c>
      <c r="D41" s="70"/>
      <c r="E41" s="20" t="s">
        <v>13</v>
      </c>
      <c r="F41" s="22"/>
      <c r="G41" s="22"/>
      <c r="H41" s="22"/>
      <c r="I41" s="48">
        <v>0.217</v>
      </c>
      <c r="J41" s="70"/>
      <c r="O41" s="6"/>
      <c r="P41" s="72"/>
      <c r="Q41" s="72"/>
    </row>
    <row r="42" spans="1:17" s="4" customFormat="1" ht="17.25" customHeight="1" thickBot="1" x14ac:dyDescent="0.25">
      <c r="A42" s="23" t="s">
        <v>67</v>
      </c>
      <c r="B42" s="24" t="s">
        <v>49</v>
      </c>
      <c r="C42" s="24" t="s">
        <v>45</v>
      </c>
      <c r="D42" s="70"/>
      <c r="E42" s="34" t="s">
        <v>14</v>
      </c>
      <c r="F42" s="26"/>
      <c r="G42" s="26"/>
      <c r="H42" s="26"/>
      <c r="I42" s="68">
        <v>9.3200000000000005E-2</v>
      </c>
      <c r="J42" s="70"/>
    </row>
    <row r="43" spans="1:17" s="4" customFormat="1" ht="17.25" customHeight="1" x14ac:dyDescent="0.2">
      <c r="A43" s="20" t="s">
        <v>64</v>
      </c>
      <c r="B43" s="21" t="s">
        <v>46</v>
      </c>
      <c r="C43" s="21" t="s">
        <v>45</v>
      </c>
      <c r="D43" s="70"/>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c r="E46" s="59"/>
    </row>
    <row r="47" spans="1:17" s="4" customFormat="1" ht="17.25" customHeight="1" x14ac:dyDescent="0.2">
      <c r="A47" s="14" t="s">
        <v>17</v>
      </c>
      <c r="B47" s="22"/>
      <c r="C47" s="22"/>
      <c r="D47" s="48">
        <v>0.15260000000000001</v>
      </c>
      <c r="E47" s="70"/>
    </row>
    <row r="48" spans="1:17" s="4" customFormat="1" ht="17.25" customHeight="1" x14ac:dyDescent="0.2">
      <c r="A48" s="7" t="s">
        <v>18</v>
      </c>
      <c r="D48" s="67">
        <v>5.5199999999999999E-2</v>
      </c>
      <c r="E48" s="70"/>
    </row>
    <row r="49" spans="1:9" s="4" customFormat="1" ht="17.25" customHeight="1" x14ac:dyDescent="0.2">
      <c r="A49" s="14" t="s">
        <v>53</v>
      </c>
      <c r="B49" s="22"/>
      <c r="C49" s="22"/>
      <c r="D49" s="48">
        <v>0.31140000000000001</v>
      </c>
      <c r="E49" s="70"/>
    </row>
    <row r="50" spans="1:9" s="4" customFormat="1" ht="17.25" customHeight="1" x14ac:dyDescent="0.2">
      <c r="A50" s="7" t="s">
        <v>19</v>
      </c>
      <c r="D50" s="67">
        <v>0.22090000000000001</v>
      </c>
      <c r="E50" s="70"/>
    </row>
    <row r="51" spans="1:9" s="4" customFormat="1" ht="17.25" customHeight="1" x14ac:dyDescent="0.2">
      <c r="A51" s="14" t="s">
        <v>20</v>
      </c>
      <c r="B51" s="22"/>
      <c r="C51" s="22"/>
      <c r="D51" s="48">
        <v>0.14410000000000001</v>
      </c>
      <c r="E51" s="70"/>
    </row>
    <row r="52" spans="1:9" s="4" customFormat="1" ht="17.25" customHeight="1" x14ac:dyDescent="0.2">
      <c r="A52" s="7" t="s">
        <v>12</v>
      </c>
      <c r="D52" s="67">
        <v>6.7000000000000002E-3</v>
      </c>
      <c r="E52" s="70"/>
    </row>
    <row r="53" spans="1:9" s="4" customFormat="1" ht="17.25" customHeight="1" x14ac:dyDescent="0.2">
      <c r="A53" s="14" t="s">
        <v>21</v>
      </c>
      <c r="B53" s="22"/>
      <c r="C53" s="22"/>
      <c r="D53" s="48">
        <v>2E-3</v>
      </c>
      <c r="E53" s="70"/>
    </row>
    <row r="54" spans="1:9" s="4" customFormat="1" ht="17.25" customHeight="1" thickBot="1" x14ac:dyDescent="0.25">
      <c r="A54" s="39" t="s">
        <v>14</v>
      </c>
      <c r="B54" s="26"/>
      <c r="C54" s="26"/>
      <c r="D54" s="68">
        <v>0.1071</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2"/>
  <dimension ref="A1:Q65"/>
  <sheetViews>
    <sheetView showGridLines="0" zoomScaleNormal="100" workbookViewId="0">
      <selection activeCell="O47" sqref="O47"/>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42613</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29972927579.439999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1.8700000000000001E-2</v>
      </c>
      <c r="H16" s="71"/>
    </row>
    <row r="17" spans="1:8" s="7" customFormat="1" ht="17.25" customHeight="1" x14ac:dyDescent="0.2">
      <c r="A17" s="13" t="s">
        <v>22</v>
      </c>
      <c r="B17" s="13"/>
      <c r="C17" s="14"/>
      <c r="D17" s="14"/>
      <c r="E17" s="14"/>
      <c r="F17" s="14"/>
      <c r="G17" s="15">
        <f>G16-0.3%</f>
        <v>1.5700000000000002E-2</v>
      </c>
      <c r="H17" s="71"/>
    </row>
    <row r="18" spans="1:8" s="7" customFormat="1" ht="17.25" customHeight="1" x14ac:dyDescent="0.2">
      <c r="A18" s="16" t="s">
        <v>25</v>
      </c>
      <c r="B18" s="16"/>
      <c r="G18" s="8">
        <f>G16-0.2%</f>
        <v>1.67E-2</v>
      </c>
      <c r="H18" s="71"/>
    </row>
    <row r="19" spans="1:8" s="7" customFormat="1" ht="17.25" customHeight="1" x14ac:dyDescent="0.2">
      <c r="A19" s="13" t="s">
        <v>26</v>
      </c>
      <c r="B19" s="13"/>
      <c r="C19" s="14"/>
      <c r="D19" s="14"/>
      <c r="E19" s="14"/>
      <c r="F19" s="14"/>
      <c r="G19" s="15">
        <f>G16-0.5%</f>
        <v>1.37E-2</v>
      </c>
      <c r="H19" s="71"/>
    </row>
    <row r="20" spans="1:8" s="7" customFormat="1" ht="17.25" customHeight="1" x14ac:dyDescent="0.2">
      <c r="A20" s="16" t="s">
        <v>27</v>
      </c>
      <c r="B20" s="16"/>
      <c r="G20" s="8">
        <f>G16-0.85%</f>
        <v>1.0200000000000001E-2</v>
      </c>
      <c r="H20" s="71"/>
    </row>
    <row r="21" spans="1:8" s="7" customFormat="1" ht="17.25" customHeight="1" x14ac:dyDescent="0.2">
      <c r="A21" s="13" t="s">
        <v>34</v>
      </c>
      <c r="B21" s="13"/>
      <c r="C21" s="14"/>
      <c r="D21" s="14"/>
      <c r="E21" s="14"/>
      <c r="F21" s="14"/>
      <c r="G21" s="15">
        <f>G16-0.6%</f>
        <v>1.2700000000000001E-2</v>
      </c>
      <c r="H21" s="71"/>
    </row>
    <row r="22" spans="1:8" s="7" customFormat="1" ht="17.25" customHeight="1" x14ac:dyDescent="0.2">
      <c r="A22" s="16" t="s">
        <v>33</v>
      </c>
      <c r="B22" s="16"/>
      <c r="G22" s="8">
        <f>G16-0.8%</f>
        <v>1.0700000000000001E-2</v>
      </c>
      <c r="H22" s="71"/>
    </row>
    <row r="23" spans="1:8" s="7" customFormat="1" ht="17.25" customHeight="1" x14ac:dyDescent="0.2">
      <c r="A23" s="13" t="s">
        <v>28</v>
      </c>
      <c r="B23" s="13"/>
      <c r="C23" s="14"/>
      <c r="D23" s="14"/>
      <c r="E23" s="14"/>
      <c r="F23" s="14"/>
      <c r="G23" s="15">
        <f>G16-0.55%</f>
        <v>1.32E-2</v>
      </c>
      <c r="H23" s="71"/>
    </row>
    <row r="24" spans="1:8" s="7" customFormat="1" ht="17.25" customHeight="1" x14ac:dyDescent="0.2">
      <c r="A24" s="16" t="s">
        <v>29</v>
      </c>
      <c r="B24" s="16"/>
      <c r="G24" s="8">
        <f>G16-1.1%</f>
        <v>7.7000000000000002E-3</v>
      </c>
      <c r="H24" s="71"/>
    </row>
    <row r="25" spans="1:8" s="7" customFormat="1" ht="17.25" customHeight="1" x14ac:dyDescent="0.2">
      <c r="A25" s="13" t="s">
        <v>35</v>
      </c>
      <c r="B25" s="13"/>
      <c r="C25" s="14"/>
      <c r="D25" s="14"/>
      <c r="E25" s="14"/>
      <c r="F25" s="14"/>
      <c r="G25" s="15">
        <f>G16-0.45%</f>
        <v>1.4200000000000001E-2</v>
      </c>
      <c r="H25" s="71"/>
    </row>
    <row r="26" spans="1:8" s="7" customFormat="1" ht="17.25" customHeight="1" x14ac:dyDescent="0.2">
      <c r="A26" s="16" t="s">
        <v>31</v>
      </c>
      <c r="B26" s="16"/>
      <c r="G26" s="8">
        <f>G16-0.25%</f>
        <v>1.6200000000000003E-2</v>
      </c>
      <c r="H26" s="71"/>
    </row>
    <row r="27" spans="1:8" s="7" customFormat="1" ht="17.25" customHeight="1" x14ac:dyDescent="0.2">
      <c r="A27" s="13" t="s">
        <v>36</v>
      </c>
      <c r="B27" s="13"/>
      <c r="C27" s="14"/>
      <c r="D27" s="14"/>
      <c r="E27" s="14"/>
      <c r="F27" s="14"/>
      <c r="G27" s="15">
        <f>G16-0.6%</f>
        <v>1.2700000000000001E-2</v>
      </c>
      <c r="H27" s="71"/>
    </row>
    <row r="28" spans="1:8" s="7" customFormat="1" ht="17.25" customHeight="1" x14ac:dyDescent="0.2">
      <c r="A28" s="16" t="s">
        <v>37</v>
      </c>
      <c r="B28" s="16"/>
      <c r="G28" s="8">
        <f>G16-0.85%</f>
        <v>1.0200000000000001E-2</v>
      </c>
      <c r="H28" s="71"/>
    </row>
    <row r="29" spans="1:8" s="7" customFormat="1" ht="17.25" customHeight="1" x14ac:dyDescent="0.2">
      <c r="A29" s="13" t="s">
        <v>38</v>
      </c>
      <c r="B29" s="13"/>
      <c r="C29" s="14"/>
      <c r="D29" s="14"/>
      <c r="E29" s="14"/>
      <c r="F29" s="14"/>
      <c r="G29" s="15">
        <f>G16-1.1%</f>
        <v>7.7000000000000002E-3</v>
      </c>
      <c r="H29" s="71"/>
    </row>
    <row r="30" spans="1:8" s="7" customFormat="1" ht="17.25" customHeight="1" x14ac:dyDescent="0.2">
      <c r="A30" s="16" t="s">
        <v>32</v>
      </c>
      <c r="B30" s="16"/>
      <c r="G30" s="8">
        <f>G16-0.4%</f>
        <v>1.4700000000000001E-2</v>
      </c>
      <c r="H30" s="71"/>
    </row>
    <row r="31" spans="1:8" s="7" customFormat="1" ht="17.25" customHeight="1" x14ac:dyDescent="0.2">
      <c r="A31" s="9" t="s">
        <v>54</v>
      </c>
      <c r="B31" s="9"/>
      <c r="C31" s="9"/>
      <c r="D31" s="9"/>
      <c r="E31" s="9"/>
      <c r="F31" s="9"/>
      <c r="G31" s="64">
        <v>2.4700000000000002</v>
      </c>
      <c r="H31" s="71"/>
    </row>
    <row r="32" spans="1:8" s="7" customFormat="1" ht="17.25" customHeight="1" x14ac:dyDescent="0.2">
      <c r="A32" s="9" t="s">
        <v>42</v>
      </c>
      <c r="B32" s="9"/>
      <c r="C32" s="9"/>
      <c r="D32" s="9"/>
      <c r="E32" s="9"/>
      <c r="F32" s="9"/>
      <c r="G32" s="9">
        <v>12</v>
      </c>
      <c r="H32" s="71"/>
    </row>
    <row r="33" spans="1:17" s="7" customFormat="1" ht="17.25" customHeight="1" x14ac:dyDescent="0.2">
      <c r="A33" s="9" t="s">
        <v>3</v>
      </c>
      <c r="B33" s="9"/>
      <c r="C33" s="9"/>
      <c r="D33" s="9"/>
      <c r="E33" s="9"/>
      <c r="F33" s="9"/>
      <c r="G33" s="55">
        <v>5841</v>
      </c>
      <c r="H33" s="71"/>
    </row>
    <row r="34" spans="1:17" s="7" customFormat="1" ht="17.25" customHeight="1" x14ac:dyDescent="0.2">
      <c r="A34" s="9" t="s">
        <v>4</v>
      </c>
      <c r="B34" s="9"/>
      <c r="C34" s="9"/>
      <c r="D34" s="9"/>
      <c r="E34" s="9"/>
      <c r="F34" s="9"/>
      <c r="G34" s="54">
        <v>1.0184</v>
      </c>
      <c r="H34" s="71"/>
    </row>
    <row r="35" spans="1:17" s="7" customFormat="1" ht="17.25" customHeight="1" thickBot="1" x14ac:dyDescent="0.25">
      <c r="A35" s="31" t="s">
        <v>24</v>
      </c>
      <c r="B35" s="31"/>
      <c r="C35" s="31"/>
      <c r="D35" s="31"/>
      <c r="E35" s="31"/>
      <c r="F35" s="31"/>
      <c r="G35" s="47">
        <v>0.63729999999999998</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D38" s="59"/>
      <c r="E38" s="59"/>
      <c r="F38" s="59"/>
      <c r="G38" s="59"/>
      <c r="H38" s="59"/>
      <c r="I38" s="61" t="s">
        <v>15</v>
      </c>
      <c r="J38" s="59"/>
    </row>
    <row r="39" spans="1:17" s="4" customFormat="1" ht="17.25" customHeight="1" x14ac:dyDescent="0.2">
      <c r="A39" s="20" t="s">
        <v>52</v>
      </c>
      <c r="B39" s="21" t="s">
        <v>44</v>
      </c>
      <c r="C39" s="21" t="s">
        <v>51</v>
      </c>
      <c r="D39" s="70"/>
      <c r="E39" s="20" t="s">
        <v>11</v>
      </c>
      <c r="F39" s="22"/>
      <c r="G39" s="22"/>
      <c r="H39" s="22"/>
      <c r="I39" s="48">
        <v>0.68389999999999995</v>
      </c>
      <c r="J39" s="70"/>
    </row>
    <row r="40" spans="1:17" s="4" customFormat="1" ht="17.25" customHeight="1" x14ac:dyDescent="0.2">
      <c r="A40" s="6" t="s">
        <v>65</v>
      </c>
      <c r="B40" s="72" t="s">
        <v>49</v>
      </c>
      <c r="C40" s="72" t="s">
        <v>45</v>
      </c>
      <c r="D40" s="70"/>
      <c r="E40" s="6" t="s">
        <v>12</v>
      </c>
      <c r="I40" s="67">
        <v>6.8999999999999999E-3</v>
      </c>
      <c r="J40" s="70"/>
      <c r="O40" s="6"/>
      <c r="P40" s="72"/>
      <c r="Q40" s="72"/>
    </row>
    <row r="41" spans="1:17" s="4" customFormat="1" ht="17.25" customHeight="1" x14ac:dyDescent="0.2">
      <c r="A41" s="20" t="s">
        <v>47</v>
      </c>
      <c r="B41" s="21" t="s">
        <v>46</v>
      </c>
      <c r="C41" s="21" t="s">
        <v>45</v>
      </c>
      <c r="D41" s="70"/>
      <c r="E41" s="20" t="s">
        <v>13</v>
      </c>
      <c r="F41" s="22"/>
      <c r="G41" s="22"/>
      <c r="H41" s="22"/>
      <c r="I41" s="48">
        <v>0.21779999999999999</v>
      </c>
      <c r="J41" s="70"/>
      <c r="O41" s="6"/>
      <c r="P41" s="72"/>
      <c r="Q41" s="72"/>
    </row>
    <row r="42" spans="1:17" s="4" customFormat="1" ht="17.25" customHeight="1" thickBot="1" x14ac:dyDescent="0.25">
      <c r="A42" s="23" t="s">
        <v>67</v>
      </c>
      <c r="B42" s="24" t="s">
        <v>49</v>
      </c>
      <c r="C42" s="24" t="s">
        <v>45</v>
      </c>
      <c r="D42" s="70"/>
      <c r="E42" s="34" t="s">
        <v>14</v>
      </c>
      <c r="F42" s="26"/>
      <c r="G42" s="26"/>
      <c r="H42" s="26"/>
      <c r="I42" s="68">
        <v>9.1399999999999995E-2</v>
      </c>
      <c r="J42" s="70"/>
    </row>
    <row r="43" spans="1:17" s="4" customFormat="1" ht="17.25" customHeight="1" x14ac:dyDescent="0.2">
      <c r="A43" s="20" t="s">
        <v>64</v>
      </c>
      <c r="B43" s="21" t="s">
        <v>46</v>
      </c>
      <c r="C43" s="21" t="s">
        <v>45</v>
      </c>
      <c r="D43" s="70"/>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c r="E46" s="59"/>
    </row>
    <row r="47" spans="1:17" s="4" customFormat="1" ht="17.25" customHeight="1" x14ac:dyDescent="0.2">
      <c r="A47" s="14" t="s">
        <v>17</v>
      </c>
      <c r="B47" s="22"/>
      <c r="C47" s="22"/>
      <c r="D47" s="48">
        <v>0.15397</v>
      </c>
      <c r="E47" s="70"/>
    </row>
    <row r="48" spans="1:17" s="4" customFormat="1" ht="17.25" customHeight="1" x14ac:dyDescent="0.2">
      <c r="A48" s="7" t="s">
        <v>18</v>
      </c>
      <c r="D48" s="67">
        <v>5.6779999999999997E-2</v>
      </c>
      <c r="E48" s="70"/>
    </row>
    <row r="49" spans="1:9" s="4" customFormat="1" ht="17.25" customHeight="1" x14ac:dyDescent="0.2">
      <c r="A49" s="14" t="s">
        <v>53</v>
      </c>
      <c r="B49" s="22"/>
      <c r="C49" s="22"/>
      <c r="D49" s="48">
        <v>0.31052999999999997</v>
      </c>
      <c r="E49" s="70"/>
    </row>
    <row r="50" spans="1:9" s="4" customFormat="1" ht="17.25" customHeight="1" x14ac:dyDescent="0.2">
      <c r="A50" s="7" t="s">
        <v>19</v>
      </c>
      <c r="D50" s="67">
        <v>0.22048999999999999</v>
      </c>
      <c r="E50" s="70"/>
    </row>
    <row r="51" spans="1:9" s="4" customFormat="1" ht="17.25" customHeight="1" x14ac:dyDescent="0.2">
      <c r="A51" s="14" t="s">
        <v>20</v>
      </c>
      <c r="B51" s="22"/>
      <c r="C51" s="22"/>
      <c r="D51" s="48">
        <v>0.14477999999999999</v>
      </c>
      <c r="E51" s="70"/>
    </row>
    <row r="52" spans="1:9" s="4" customFormat="1" ht="17.25" customHeight="1" x14ac:dyDescent="0.2">
      <c r="A52" s="7" t="s">
        <v>12</v>
      </c>
      <c r="D52" s="67">
        <v>6.7400000000000003E-3</v>
      </c>
      <c r="E52" s="70"/>
    </row>
    <row r="53" spans="1:9" s="4" customFormat="1" ht="17.25" customHeight="1" x14ac:dyDescent="0.2">
      <c r="A53" s="14" t="s">
        <v>21</v>
      </c>
      <c r="B53" s="22"/>
      <c r="C53" s="22"/>
      <c r="D53" s="48">
        <v>1.25E-3</v>
      </c>
      <c r="E53" s="70"/>
    </row>
    <row r="54" spans="1:9" s="4" customFormat="1" ht="17.25" customHeight="1" thickBot="1" x14ac:dyDescent="0.25">
      <c r="A54" s="39" t="s">
        <v>14</v>
      </c>
      <c r="B54" s="26"/>
      <c r="C54" s="26"/>
      <c r="D54" s="68">
        <v>0.10546999999999999</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3"/>
  <dimension ref="A1:Q65"/>
  <sheetViews>
    <sheetView showGridLines="0" zoomScaleNormal="100" workbookViewId="0">
      <selection activeCell="S49" sqref="S49"/>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42582</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30227255286.049999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1.83E-2</v>
      </c>
      <c r="H16" s="71"/>
    </row>
    <row r="17" spans="1:8" s="7" customFormat="1" ht="17.25" customHeight="1" x14ac:dyDescent="0.2">
      <c r="A17" s="13" t="s">
        <v>22</v>
      </c>
      <c r="B17" s="13"/>
      <c r="C17" s="14"/>
      <c r="D17" s="14"/>
      <c r="E17" s="14"/>
      <c r="F17" s="14"/>
      <c r="G17" s="15">
        <f>G16-0.3%</f>
        <v>1.5300000000000001E-2</v>
      </c>
      <c r="H17" s="71"/>
    </row>
    <row r="18" spans="1:8" s="7" customFormat="1" ht="17.25" customHeight="1" x14ac:dyDescent="0.2">
      <c r="A18" s="16" t="s">
        <v>25</v>
      </c>
      <c r="B18" s="16"/>
      <c r="G18" s="8">
        <f>G16-0.2%</f>
        <v>1.6300000000000002E-2</v>
      </c>
      <c r="H18" s="71"/>
    </row>
    <row r="19" spans="1:8" s="7" customFormat="1" ht="17.25" customHeight="1" x14ac:dyDescent="0.2">
      <c r="A19" s="13" t="s">
        <v>26</v>
      </c>
      <c r="B19" s="13"/>
      <c r="C19" s="14"/>
      <c r="D19" s="14"/>
      <c r="E19" s="14"/>
      <c r="F19" s="14"/>
      <c r="G19" s="15">
        <f>G16-0.5%</f>
        <v>1.3299999999999999E-2</v>
      </c>
      <c r="H19" s="71"/>
    </row>
    <row r="20" spans="1:8" s="7" customFormat="1" ht="17.25" customHeight="1" x14ac:dyDescent="0.2">
      <c r="A20" s="16" t="s">
        <v>27</v>
      </c>
      <c r="B20" s="16"/>
      <c r="G20" s="8">
        <f>G16-0.85%</f>
        <v>9.7999999999999997E-3</v>
      </c>
      <c r="H20" s="71"/>
    </row>
    <row r="21" spans="1:8" s="7" customFormat="1" ht="17.25" customHeight="1" x14ac:dyDescent="0.2">
      <c r="A21" s="13" t="s">
        <v>34</v>
      </c>
      <c r="B21" s="13"/>
      <c r="C21" s="14"/>
      <c r="D21" s="14"/>
      <c r="E21" s="14"/>
      <c r="F21" s="14"/>
      <c r="G21" s="15">
        <f>G16-0.6%</f>
        <v>1.23E-2</v>
      </c>
      <c r="H21" s="71"/>
    </row>
    <row r="22" spans="1:8" s="7" customFormat="1" ht="17.25" customHeight="1" x14ac:dyDescent="0.2">
      <c r="A22" s="16" t="s">
        <v>33</v>
      </c>
      <c r="B22" s="16"/>
      <c r="G22" s="8">
        <f>G16-0.8%</f>
        <v>1.03E-2</v>
      </c>
      <c r="H22" s="71"/>
    </row>
    <row r="23" spans="1:8" s="7" customFormat="1" ht="17.25" customHeight="1" x14ac:dyDescent="0.2">
      <c r="A23" s="13" t="s">
        <v>28</v>
      </c>
      <c r="B23" s="13"/>
      <c r="C23" s="14"/>
      <c r="D23" s="14"/>
      <c r="E23" s="14"/>
      <c r="F23" s="14"/>
      <c r="G23" s="15">
        <f>G16-0.55%</f>
        <v>1.2799999999999999E-2</v>
      </c>
      <c r="H23" s="71"/>
    </row>
    <row r="24" spans="1:8" s="7" customFormat="1" ht="17.25" customHeight="1" x14ac:dyDescent="0.2">
      <c r="A24" s="16" t="s">
        <v>29</v>
      </c>
      <c r="B24" s="16"/>
      <c r="G24" s="8">
        <f>G16-1.1%</f>
        <v>7.2999999999999992E-3</v>
      </c>
      <c r="H24" s="71"/>
    </row>
    <row r="25" spans="1:8" s="7" customFormat="1" ht="17.25" customHeight="1" x14ac:dyDescent="0.2">
      <c r="A25" s="13" t="s">
        <v>35</v>
      </c>
      <c r="B25" s="13"/>
      <c r="C25" s="14"/>
      <c r="D25" s="14"/>
      <c r="E25" s="14"/>
      <c r="F25" s="14"/>
      <c r="G25" s="15">
        <f>G16-0.45%</f>
        <v>1.38E-2</v>
      </c>
      <c r="H25" s="71"/>
    </row>
    <row r="26" spans="1:8" s="7" customFormat="1" ht="17.25" customHeight="1" x14ac:dyDescent="0.2">
      <c r="A26" s="16" t="s">
        <v>31</v>
      </c>
      <c r="B26" s="16"/>
      <c r="G26" s="8">
        <f>G16-0.25%</f>
        <v>1.5800000000000002E-2</v>
      </c>
      <c r="H26" s="71"/>
    </row>
    <row r="27" spans="1:8" s="7" customFormat="1" ht="17.25" customHeight="1" x14ac:dyDescent="0.2">
      <c r="A27" s="13" t="s">
        <v>36</v>
      </c>
      <c r="B27" s="13"/>
      <c r="C27" s="14"/>
      <c r="D27" s="14"/>
      <c r="E27" s="14"/>
      <c r="F27" s="14"/>
      <c r="G27" s="15">
        <f>G16-0.6%</f>
        <v>1.23E-2</v>
      </c>
      <c r="H27" s="71"/>
    </row>
    <row r="28" spans="1:8" s="7" customFormat="1" ht="17.25" customHeight="1" x14ac:dyDescent="0.2">
      <c r="A28" s="16" t="s">
        <v>37</v>
      </c>
      <c r="B28" s="16"/>
      <c r="G28" s="8">
        <f>G16-0.85%</f>
        <v>9.7999999999999997E-3</v>
      </c>
      <c r="H28" s="71"/>
    </row>
    <row r="29" spans="1:8" s="7" customFormat="1" ht="17.25" customHeight="1" x14ac:dyDescent="0.2">
      <c r="A29" s="13" t="s">
        <v>38</v>
      </c>
      <c r="B29" s="13"/>
      <c r="C29" s="14"/>
      <c r="D29" s="14"/>
      <c r="E29" s="14"/>
      <c r="F29" s="14"/>
      <c r="G29" s="15">
        <f>G16-1.1%</f>
        <v>7.2999999999999992E-3</v>
      </c>
      <c r="H29" s="71"/>
    </row>
    <row r="30" spans="1:8" s="7" customFormat="1" ht="17.25" customHeight="1" x14ac:dyDescent="0.2">
      <c r="A30" s="16" t="s">
        <v>32</v>
      </c>
      <c r="B30" s="16"/>
      <c r="G30" s="8">
        <f>G16-0.4%</f>
        <v>1.43E-2</v>
      </c>
      <c r="H30" s="71"/>
    </row>
    <row r="31" spans="1:8" s="7" customFormat="1" ht="17.25" customHeight="1" x14ac:dyDescent="0.2">
      <c r="A31" s="9" t="s">
        <v>54</v>
      </c>
      <c r="B31" s="9"/>
      <c r="C31" s="9"/>
      <c r="D31" s="9"/>
      <c r="E31" s="9"/>
      <c r="F31" s="9"/>
      <c r="G31" s="64">
        <v>2.4300000000000002</v>
      </c>
      <c r="H31" s="71"/>
    </row>
    <row r="32" spans="1:8" s="7" customFormat="1" ht="17.25" customHeight="1" x14ac:dyDescent="0.2">
      <c r="A32" s="9" t="s">
        <v>42</v>
      </c>
      <c r="B32" s="9"/>
      <c r="C32" s="9"/>
      <c r="D32" s="9"/>
      <c r="E32" s="9"/>
      <c r="F32" s="9"/>
      <c r="G32" s="9">
        <v>12</v>
      </c>
      <c r="H32" s="71"/>
    </row>
    <row r="33" spans="1:17" s="7" customFormat="1" ht="17.25" customHeight="1" x14ac:dyDescent="0.2">
      <c r="A33" s="9" t="s">
        <v>3</v>
      </c>
      <c r="B33" s="9"/>
      <c r="C33" s="9"/>
      <c r="D33" s="9"/>
      <c r="E33" s="9"/>
      <c r="F33" s="9"/>
      <c r="G33" s="55">
        <v>5837</v>
      </c>
      <c r="H33" s="71"/>
    </row>
    <row r="34" spans="1:17" s="7" customFormat="1" ht="17.25" customHeight="1" x14ac:dyDescent="0.2">
      <c r="A34" s="9" t="s">
        <v>4</v>
      </c>
      <c r="B34" s="9"/>
      <c r="C34" s="9"/>
      <c r="D34" s="9"/>
      <c r="E34" s="9"/>
      <c r="F34" s="9"/>
      <c r="G34" s="54">
        <v>1.0209999999999999</v>
      </c>
      <c r="H34" s="71"/>
    </row>
    <row r="35" spans="1:17" s="7" customFormat="1" ht="17.25" customHeight="1" thickBot="1" x14ac:dyDescent="0.25">
      <c r="A35" s="31" t="s">
        <v>24</v>
      </c>
      <c r="B35" s="31"/>
      <c r="C35" s="31"/>
      <c r="D35" s="31"/>
      <c r="E35" s="31"/>
      <c r="F35" s="31"/>
      <c r="G35" s="47">
        <v>0.63729999999999998</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D38" s="59"/>
      <c r="E38" s="59"/>
      <c r="F38" s="59"/>
      <c r="G38" s="59"/>
      <c r="H38" s="59"/>
      <c r="I38" s="61" t="s">
        <v>15</v>
      </c>
      <c r="J38" s="59"/>
    </row>
    <row r="39" spans="1:17" s="4" customFormat="1" ht="17.25" customHeight="1" x14ac:dyDescent="0.2">
      <c r="A39" s="20" t="s">
        <v>52</v>
      </c>
      <c r="B39" s="21" t="s">
        <v>44</v>
      </c>
      <c r="C39" s="21" t="s">
        <v>51</v>
      </c>
      <c r="D39" s="70"/>
      <c r="E39" s="20" t="s">
        <v>11</v>
      </c>
      <c r="F39" s="22"/>
      <c r="G39" s="22"/>
      <c r="H39" s="22"/>
      <c r="I39" s="48">
        <v>0.67679999999999996</v>
      </c>
      <c r="J39" s="70"/>
    </row>
    <row r="40" spans="1:17" s="4" customFormat="1" ht="17.25" customHeight="1" x14ac:dyDescent="0.2">
      <c r="A40" s="6" t="s">
        <v>65</v>
      </c>
      <c r="B40" s="72" t="s">
        <v>49</v>
      </c>
      <c r="C40" s="72" t="s">
        <v>45</v>
      </c>
      <c r="D40" s="70"/>
      <c r="E40" s="6" t="s">
        <v>12</v>
      </c>
      <c r="I40" s="67">
        <v>6.7999999999999996E-3</v>
      </c>
      <c r="J40" s="70"/>
      <c r="O40" s="6"/>
      <c r="P40" s="72"/>
      <c r="Q40" s="72"/>
    </row>
    <row r="41" spans="1:17" s="4" customFormat="1" ht="17.25" customHeight="1" x14ac:dyDescent="0.2">
      <c r="A41" s="20" t="s">
        <v>47</v>
      </c>
      <c r="B41" s="21" t="s">
        <v>46</v>
      </c>
      <c r="C41" s="21" t="s">
        <v>45</v>
      </c>
      <c r="D41" s="70"/>
      <c r="E41" s="20" t="s">
        <v>13</v>
      </c>
      <c r="F41" s="22"/>
      <c r="G41" s="22"/>
      <c r="H41" s="22"/>
      <c r="I41" s="48">
        <v>0.21560000000000001</v>
      </c>
      <c r="J41" s="70"/>
      <c r="O41" s="6"/>
      <c r="P41" s="72"/>
      <c r="Q41" s="72"/>
    </row>
    <row r="42" spans="1:17" s="4" customFormat="1" ht="17.25" customHeight="1" thickBot="1" x14ac:dyDescent="0.25">
      <c r="A42" s="23" t="s">
        <v>67</v>
      </c>
      <c r="B42" s="24" t="s">
        <v>49</v>
      </c>
      <c r="C42" s="24" t="s">
        <v>45</v>
      </c>
      <c r="D42" s="70"/>
      <c r="E42" s="34" t="s">
        <v>14</v>
      </c>
      <c r="F42" s="26"/>
      <c r="G42" s="26"/>
      <c r="H42" s="26"/>
      <c r="I42" s="68">
        <v>0.1007</v>
      </c>
      <c r="J42" s="70"/>
    </row>
    <row r="43" spans="1:17" s="4" customFormat="1" ht="17.25" customHeight="1" x14ac:dyDescent="0.2">
      <c r="A43" s="20" t="s">
        <v>64</v>
      </c>
      <c r="B43" s="21" t="s">
        <v>46</v>
      </c>
      <c r="C43" s="21" t="s">
        <v>45</v>
      </c>
      <c r="D43" s="70"/>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c r="E46" s="59"/>
    </row>
    <row r="47" spans="1:17" s="4" customFormat="1" ht="17.25" customHeight="1" x14ac:dyDescent="0.2">
      <c r="A47" s="14" t="s">
        <v>17</v>
      </c>
      <c r="B47" s="22"/>
      <c r="C47" s="22"/>
      <c r="D47" s="48">
        <v>0.15379999999999999</v>
      </c>
      <c r="E47" s="70"/>
    </row>
    <row r="48" spans="1:17" s="4" customFormat="1" ht="17.25" customHeight="1" x14ac:dyDescent="0.2">
      <c r="A48" s="7" t="s">
        <v>18</v>
      </c>
      <c r="D48" s="67">
        <v>5.79E-2</v>
      </c>
      <c r="E48" s="70"/>
    </row>
    <row r="49" spans="1:9" s="4" customFormat="1" ht="17.25" customHeight="1" x14ac:dyDescent="0.2">
      <c r="A49" s="14" t="s">
        <v>53</v>
      </c>
      <c r="B49" s="22"/>
      <c r="C49" s="22"/>
      <c r="D49" s="48">
        <v>0.30659999999999998</v>
      </c>
      <c r="E49" s="70"/>
    </row>
    <row r="50" spans="1:9" s="4" customFormat="1" ht="17.25" customHeight="1" x14ac:dyDescent="0.2">
      <c r="A50" s="7" t="s">
        <v>19</v>
      </c>
      <c r="D50" s="67">
        <v>0.21759999999999999</v>
      </c>
      <c r="E50" s="70"/>
    </row>
    <row r="51" spans="1:9" s="4" customFormat="1" ht="17.25" customHeight="1" x14ac:dyDescent="0.2">
      <c r="A51" s="14" t="s">
        <v>20</v>
      </c>
      <c r="B51" s="22"/>
      <c r="C51" s="22"/>
      <c r="D51" s="48">
        <v>0.14169999999999999</v>
      </c>
      <c r="E51" s="70"/>
    </row>
    <row r="52" spans="1:9" s="4" customFormat="1" ht="17.25" customHeight="1" x14ac:dyDescent="0.2">
      <c r="A52" s="7" t="s">
        <v>12</v>
      </c>
      <c r="D52" s="67">
        <v>6.7000000000000002E-3</v>
      </c>
      <c r="E52" s="70"/>
    </row>
    <row r="53" spans="1:9" s="4" customFormat="1" ht="17.25" customHeight="1" x14ac:dyDescent="0.2">
      <c r="A53" s="14" t="s">
        <v>21</v>
      </c>
      <c r="B53" s="22"/>
      <c r="C53" s="22"/>
      <c r="D53" s="48">
        <v>1.2999999999999999E-3</v>
      </c>
      <c r="E53" s="70"/>
    </row>
    <row r="54" spans="1:9" s="4" customFormat="1" ht="17.25" customHeight="1" thickBot="1" x14ac:dyDescent="0.25">
      <c r="A54" s="39" t="s">
        <v>14</v>
      </c>
      <c r="B54" s="26"/>
      <c r="C54" s="26"/>
      <c r="D54" s="68">
        <v>0.1145</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4"/>
  <dimension ref="A1:Q65"/>
  <sheetViews>
    <sheetView showGridLines="0" zoomScaleNormal="100" workbookViewId="0">
      <selection activeCell="Q19" sqref="Q19"/>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42551</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30007488191.139999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1.84E-2</v>
      </c>
      <c r="H16" s="71"/>
    </row>
    <row r="17" spans="1:8" s="7" customFormat="1" ht="17.25" customHeight="1" x14ac:dyDescent="0.2">
      <c r="A17" s="13" t="s">
        <v>22</v>
      </c>
      <c r="B17" s="13"/>
      <c r="C17" s="14"/>
      <c r="D17" s="14"/>
      <c r="E17" s="14"/>
      <c r="F17" s="14"/>
      <c r="G17" s="15">
        <f>G16-0.3%</f>
        <v>1.54E-2</v>
      </c>
      <c r="H17" s="71"/>
    </row>
    <row r="18" spans="1:8" s="7" customFormat="1" ht="17.25" customHeight="1" x14ac:dyDescent="0.2">
      <c r="A18" s="16" t="s">
        <v>25</v>
      </c>
      <c r="B18" s="16"/>
      <c r="G18" s="8">
        <f>G16-0.2%</f>
        <v>1.6399999999999998E-2</v>
      </c>
      <c r="H18" s="71"/>
    </row>
    <row r="19" spans="1:8" s="7" customFormat="1" ht="17.25" customHeight="1" x14ac:dyDescent="0.2">
      <c r="A19" s="13" t="s">
        <v>26</v>
      </c>
      <c r="B19" s="13"/>
      <c r="C19" s="14"/>
      <c r="D19" s="14"/>
      <c r="E19" s="14"/>
      <c r="F19" s="14"/>
      <c r="G19" s="15">
        <f>G16-0.5%</f>
        <v>1.3399999999999999E-2</v>
      </c>
      <c r="H19" s="71"/>
    </row>
    <row r="20" spans="1:8" s="7" customFormat="1" ht="17.25" customHeight="1" x14ac:dyDescent="0.2">
      <c r="A20" s="16" t="s">
        <v>27</v>
      </c>
      <c r="B20" s="16"/>
      <c r="G20" s="8">
        <f>G16-0.85%</f>
        <v>9.8999999999999991E-3</v>
      </c>
      <c r="H20" s="71"/>
    </row>
    <row r="21" spans="1:8" s="7" customFormat="1" ht="17.25" customHeight="1" x14ac:dyDescent="0.2">
      <c r="A21" s="13" t="s">
        <v>34</v>
      </c>
      <c r="B21" s="13"/>
      <c r="C21" s="14"/>
      <c r="D21" s="14"/>
      <c r="E21" s="14"/>
      <c r="F21" s="14"/>
      <c r="G21" s="15">
        <f>G16-0.6%</f>
        <v>1.24E-2</v>
      </c>
      <c r="H21" s="71"/>
    </row>
    <row r="22" spans="1:8" s="7" customFormat="1" ht="17.25" customHeight="1" x14ac:dyDescent="0.2">
      <c r="A22" s="16" t="s">
        <v>33</v>
      </c>
      <c r="B22" s="16"/>
      <c r="G22" s="8">
        <f>G16-0.8%</f>
        <v>1.04E-2</v>
      </c>
      <c r="H22" s="71"/>
    </row>
    <row r="23" spans="1:8" s="7" customFormat="1" ht="17.25" customHeight="1" x14ac:dyDescent="0.2">
      <c r="A23" s="13" t="s">
        <v>28</v>
      </c>
      <c r="B23" s="13"/>
      <c r="C23" s="14"/>
      <c r="D23" s="14"/>
      <c r="E23" s="14"/>
      <c r="F23" s="14"/>
      <c r="G23" s="15">
        <f>G16-0.55%</f>
        <v>1.2899999999999998E-2</v>
      </c>
      <c r="H23" s="71"/>
    </row>
    <row r="24" spans="1:8" s="7" customFormat="1" ht="17.25" customHeight="1" x14ac:dyDescent="0.2">
      <c r="A24" s="16" t="s">
        <v>29</v>
      </c>
      <c r="B24" s="16"/>
      <c r="G24" s="8">
        <f>G16-1.1%</f>
        <v>7.3999999999999986E-3</v>
      </c>
      <c r="H24" s="71"/>
    </row>
    <row r="25" spans="1:8" s="7" customFormat="1" ht="17.25" customHeight="1" x14ac:dyDescent="0.2">
      <c r="A25" s="13" t="s">
        <v>35</v>
      </c>
      <c r="B25" s="13"/>
      <c r="C25" s="14"/>
      <c r="D25" s="14"/>
      <c r="E25" s="14"/>
      <c r="F25" s="14"/>
      <c r="G25" s="15">
        <f>G16-0.45%</f>
        <v>1.3899999999999999E-2</v>
      </c>
      <c r="H25" s="71"/>
    </row>
    <row r="26" spans="1:8" s="7" customFormat="1" ht="17.25" customHeight="1" x14ac:dyDescent="0.2">
      <c r="A26" s="16" t="s">
        <v>31</v>
      </c>
      <c r="B26" s="16"/>
      <c r="G26" s="8">
        <f>G16-0.25%</f>
        <v>1.5900000000000001E-2</v>
      </c>
      <c r="H26" s="71"/>
    </row>
    <row r="27" spans="1:8" s="7" customFormat="1" ht="17.25" customHeight="1" x14ac:dyDescent="0.2">
      <c r="A27" s="13" t="s">
        <v>36</v>
      </c>
      <c r="B27" s="13"/>
      <c r="C27" s="14"/>
      <c r="D27" s="14"/>
      <c r="E27" s="14"/>
      <c r="F27" s="14"/>
      <c r="G27" s="15">
        <f>G16-0.6%</f>
        <v>1.24E-2</v>
      </c>
      <c r="H27" s="71"/>
    </row>
    <row r="28" spans="1:8" s="7" customFormat="1" ht="17.25" customHeight="1" x14ac:dyDescent="0.2">
      <c r="A28" s="16" t="s">
        <v>37</v>
      </c>
      <c r="B28" s="16"/>
      <c r="G28" s="8">
        <f>G16-0.85%</f>
        <v>9.8999999999999991E-3</v>
      </c>
      <c r="H28" s="71"/>
    </row>
    <row r="29" spans="1:8" s="7" customFormat="1" ht="17.25" customHeight="1" x14ac:dyDescent="0.2">
      <c r="A29" s="13" t="s">
        <v>38</v>
      </c>
      <c r="B29" s="13"/>
      <c r="C29" s="14"/>
      <c r="D29" s="14"/>
      <c r="E29" s="14"/>
      <c r="F29" s="14"/>
      <c r="G29" s="15">
        <f>G16-1.1%</f>
        <v>7.3999999999999986E-3</v>
      </c>
      <c r="H29" s="71"/>
    </row>
    <row r="30" spans="1:8" s="7" customFormat="1" ht="17.25" customHeight="1" x14ac:dyDescent="0.2">
      <c r="A30" s="16" t="s">
        <v>32</v>
      </c>
      <c r="B30" s="16"/>
      <c r="G30" s="8">
        <f>G16-0.4%</f>
        <v>1.44E-2</v>
      </c>
      <c r="H30" s="71"/>
    </row>
    <row r="31" spans="1:8" s="7" customFormat="1" ht="17.25" customHeight="1" x14ac:dyDescent="0.2">
      <c r="A31" s="9" t="s">
        <v>54</v>
      </c>
      <c r="B31" s="9"/>
      <c r="C31" s="9"/>
      <c r="D31" s="9"/>
      <c r="E31" s="9"/>
      <c r="F31" s="9"/>
      <c r="G31" s="64">
        <v>2.44</v>
      </c>
      <c r="H31" s="71"/>
    </row>
    <row r="32" spans="1:8" s="7" customFormat="1" ht="17.25" customHeight="1" x14ac:dyDescent="0.2">
      <c r="A32" s="9" t="s">
        <v>42</v>
      </c>
      <c r="B32" s="9"/>
      <c r="C32" s="9"/>
      <c r="D32" s="9"/>
      <c r="E32" s="9"/>
      <c r="F32" s="9"/>
      <c r="G32" s="9">
        <v>12</v>
      </c>
      <c r="H32" s="71"/>
    </row>
    <row r="33" spans="1:17" s="7" customFormat="1" ht="17.25" customHeight="1" x14ac:dyDescent="0.2">
      <c r="A33" s="9" t="s">
        <v>3</v>
      </c>
      <c r="B33" s="9"/>
      <c r="C33" s="9"/>
      <c r="D33" s="9"/>
      <c r="E33" s="9"/>
      <c r="F33" s="9"/>
      <c r="G33" s="55">
        <v>5806</v>
      </c>
      <c r="H33" s="71"/>
    </row>
    <row r="34" spans="1:17" s="7" customFormat="1" ht="17.25" customHeight="1" x14ac:dyDescent="0.2">
      <c r="A34" s="9" t="s">
        <v>4</v>
      </c>
      <c r="B34" s="9"/>
      <c r="C34" s="9"/>
      <c r="D34" s="9"/>
      <c r="E34" s="9"/>
      <c r="F34" s="9"/>
      <c r="G34" s="54">
        <v>1.0209999999999999</v>
      </c>
      <c r="H34" s="71"/>
    </row>
    <row r="35" spans="1:17" s="7" customFormat="1" ht="17.25" customHeight="1" thickBot="1" x14ac:dyDescent="0.25">
      <c r="A35" s="31" t="s">
        <v>24</v>
      </c>
      <c r="B35" s="31"/>
      <c r="C35" s="31"/>
      <c r="D35" s="31"/>
      <c r="E35" s="31"/>
      <c r="F35" s="31"/>
      <c r="G35" s="47">
        <v>0.63729999999999998</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D38" s="59"/>
      <c r="E38" s="59"/>
      <c r="F38" s="59"/>
      <c r="G38" s="59"/>
      <c r="H38" s="59"/>
      <c r="I38" s="61" t="s">
        <v>15</v>
      </c>
      <c r="J38" s="59"/>
    </row>
    <row r="39" spans="1:17" s="4" customFormat="1" ht="17.25" customHeight="1" x14ac:dyDescent="0.2">
      <c r="A39" s="20" t="s">
        <v>52</v>
      </c>
      <c r="B39" s="21" t="s">
        <v>44</v>
      </c>
      <c r="C39" s="21" t="s">
        <v>51</v>
      </c>
      <c r="D39" s="70"/>
      <c r="E39" s="20" t="s">
        <v>11</v>
      </c>
      <c r="F39" s="22"/>
      <c r="G39" s="22"/>
      <c r="H39" s="22"/>
      <c r="I39" s="48">
        <v>0.68049999999999999</v>
      </c>
      <c r="J39" s="70"/>
    </row>
    <row r="40" spans="1:17" s="4" customFormat="1" ht="17.25" customHeight="1" x14ac:dyDescent="0.2">
      <c r="A40" s="6" t="s">
        <v>65</v>
      </c>
      <c r="B40" s="72" t="s">
        <v>49</v>
      </c>
      <c r="C40" s="72" t="s">
        <v>45</v>
      </c>
      <c r="D40" s="70"/>
      <c r="E40" s="6" t="s">
        <v>12</v>
      </c>
      <c r="I40" s="67">
        <v>7.0000000000000001E-3</v>
      </c>
      <c r="J40" s="70"/>
      <c r="O40" s="6"/>
      <c r="P40" s="72"/>
      <c r="Q40" s="72"/>
    </row>
    <row r="41" spans="1:17" s="4" customFormat="1" ht="17.25" customHeight="1" x14ac:dyDescent="0.2">
      <c r="A41" s="20" t="s">
        <v>47</v>
      </c>
      <c r="B41" s="21" t="s">
        <v>46</v>
      </c>
      <c r="C41" s="21" t="s">
        <v>45</v>
      </c>
      <c r="D41" s="70"/>
      <c r="E41" s="20" t="s">
        <v>13</v>
      </c>
      <c r="F41" s="22"/>
      <c r="G41" s="22"/>
      <c r="H41" s="22"/>
      <c r="I41" s="48">
        <v>0.21690000000000001</v>
      </c>
      <c r="J41" s="70"/>
      <c r="O41" s="6"/>
      <c r="P41" s="72"/>
      <c r="Q41" s="72"/>
    </row>
    <row r="42" spans="1:17" s="4" customFormat="1" ht="17.25" customHeight="1" thickBot="1" x14ac:dyDescent="0.25">
      <c r="A42" s="23" t="s">
        <v>67</v>
      </c>
      <c r="B42" s="24" t="s">
        <v>49</v>
      </c>
      <c r="C42" s="24" t="s">
        <v>45</v>
      </c>
      <c r="D42" s="70"/>
      <c r="E42" s="34" t="s">
        <v>14</v>
      </c>
      <c r="F42" s="26"/>
      <c r="G42" s="26"/>
      <c r="H42" s="26"/>
      <c r="I42" s="68">
        <v>9.6000000000000002E-2</v>
      </c>
      <c r="J42" s="70"/>
    </row>
    <row r="43" spans="1:17" s="4" customFormat="1" ht="17.25" customHeight="1" x14ac:dyDescent="0.2">
      <c r="A43" s="20" t="s">
        <v>64</v>
      </c>
      <c r="B43" s="21" t="s">
        <v>46</v>
      </c>
      <c r="C43" s="21" t="s">
        <v>45</v>
      </c>
      <c r="D43" s="70"/>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c r="E46" s="59"/>
    </row>
    <row r="47" spans="1:17" s="4" customFormat="1" ht="17.25" customHeight="1" x14ac:dyDescent="0.2">
      <c r="A47" s="14" t="s">
        <v>17</v>
      </c>
      <c r="B47" s="22"/>
      <c r="C47" s="22"/>
      <c r="D47" s="48">
        <v>0.15570000000000001</v>
      </c>
      <c r="E47" s="70"/>
    </row>
    <row r="48" spans="1:17" s="4" customFormat="1" ht="17.25" customHeight="1" x14ac:dyDescent="0.2">
      <c r="A48" s="7" t="s">
        <v>18</v>
      </c>
      <c r="D48" s="67">
        <v>5.7599999999999998E-2</v>
      </c>
      <c r="E48" s="70"/>
    </row>
    <row r="49" spans="1:9" s="4" customFormat="1" ht="17.25" customHeight="1" x14ac:dyDescent="0.2">
      <c r="A49" s="14" t="s">
        <v>53</v>
      </c>
      <c r="B49" s="22"/>
      <c r="C49" s="22"/>
      <c r="D49" s="48">
        <v>0.3095</v>
      </c>
      <c r="E49" s="70"/>
    </row>
    <row r="50" spans="1:9" s="4" customFormat="1" ht="17.25" customHeight="1" x14ac:dyDescent="0.2">
      <c r="A50" s="7" t="s">
        <v>19</v>
      </c>
      <c r="D50" s="67">
        <v>0.2243</v>
      </c>
      <c r="E50" s="70"/>
    </row>
    <row r="51" spans="1:9" s="4" customFormat="1" ht="17.25" customHeight="1" x14ac:dyDescent="0.2">
      <c r="A51" s="14" t="s">
        <v>20</v>
      </c>
      <c r="B51" s="22"/>
      <c r="C51" s="22"/>
      <c r="D51" s="48">
        <v>0.14169999999999999</v>
      </c>
      <c r="E51" s="70"/>
    </row>
    <row r="52" spans="1:9" s="4" customFormat="1" ht="17.25" customHeight="1" x14ac:dyDescent="0.2">
      <c r="A52" s="7" t="s">
        <v>12</v>
      </c>
      <c r="D52" s="67">
        <v>6.7000000000000002E-3</v>
      </c>
      <c r="E52" s="70"/>
    </row>
    <row r="53" spans="1:9" s="4" customFormat="1" ht="17.25" customHeight="1" x14ac:dyDescent="0.2">
      <c r="A53" s="14" t="s">
        <v>21</v>
      </c>
      <c r="B53" s="22"/>
      <c r="C53" s="22"/>
      <c r="D53" s="48">
        <v>1.4E-3</v>
      </c>
      <c r="E53" s="70"/>
    </row>
    <row r="54" spans="1:9" s="4" customFormat="1" ht="17.25" customHeight="1" thickBot="1" x14ac:dyDescent="0.25">
      <c r="A54" s="39" t="s">
        <v>14</v>
      </c>
      <c r="B54" s="26"/>
      <c r="C54" s="26"/>
      <c r="D54" s="68">
        <v>0.1032</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5"/>
  <dimension ref="A1:Q65"/>
  <sheetViews>
    <sheetView showGridLines="0" zoomScaleNormal="100" workbookViewId="0">
      <selection activeCell="D13" sqref="D13"/>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42521</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30035047748.879986</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1.83E-2</v>
      </c>
      <c r="H16" s="71"/>
    </row>
    <row r="17" spans="1:8" s="7" customFormat="1" ht="17.25" customHeight="1" x14ac:dyDescent="0.2">
      <c r="A17" s="13" t="s">
        <v>22</v>
      </c>
      <c r="B17" s="13"/>
      <c r="C17" s="14"/>
      <c r="D17" s="14"/>
      <c r="E17" s="14"/>
      <c r="F17" s="14"/>
      <c r="G17" s="15">
        <f>G16-0.3%</f>
        <v>1.5300000000000001E-2</v>
      </c>
      <c r="H17" s="71"/>
    </row>
    <row r="18" spans="1:8" s="7" customFormat="1" ht="17.25" customHeight="1" x14ac:dyDescent="0.2">
      <c r="A18" s="16" t="s">
        <v>25</v>
      </c>
      <c r="B18" s="16"/>
      <c r="G18" s="8">
        <f>G16-0.2%</f>
        <v>1.6300000000000002E-2</v>
      </c>
      <c r="H18" s="71"/>
    </row>
    <row r="19" spans="1:8" s="7" customFormat="1" ht="17.25" customHeight="1" x14ac:dyDescent="0.2">
      <c r="A19" s="13" t="s">
        <v>26</v>
      </c>
      <c r="B19" s="13"/>
      <c r="C19" s="14"/>
      <c r="D19" s="14"/>
      <c r="E19" s="14"/>
      <c r="F19" s="14"/>
      <c r="G19" s="15">
        <f>G16-0.5%</f>
        <v>1.3299999999999999E-2</v>
      </c>
      <c r="H19" s="71"/>
    </row>
    <row r="20" spans="1:8" s="7" customFormat="1" ht="17.25" customHeight="1" x14ac:dyDescent="0.2">
      <c r="A20" s="16" t="s">
        <v>27</v>
      </c>
      <c r="B20" s="16"/>
      <c r="G20" s="8">
        <f>G16-0.85%</f>
        <v>9.7999999999999997E-3</v>
      </c>
      <c r="H20" s="71"/>
    </row>
    <row r="21" spans="1:8" s="7" customFormat="1" ht="17.25" customHeight="1" x14ac:dyDescent="0.2">
      <c r="A21" s="13" t="s">
        <v>34</v>
      </c>
      <c r="B21" s="13"/>
      <c r="C21" s="14"/>
      <c r="D21" s="14"/>
      <c r="E21" s="14"/>
      <c r="F21" s="14"/>
      <c r="G21" s="15">
        <f>G16-0.6%</f>
        <v>1.23E-2</v>
      </c>
      <c r="H21" s="71"/>
    </row>
    <row r="22" spans="1:8" s="7" customFormat="1" ht="17.25" customHeight="1" x14ac:dyDescent="0.2">
      <c r="A22" s="16" t="s">
        <v>33</v>
      </c>
      <c r="B22" s="16"/>
      <c r="G22" s="8">
        <f>G16-0.8%</f>
        <v>1.03E-2</v>
      </c>
      <c r="H22" s="71"/>
    </row>
    <row r="23" spans="1:8" s="7" customFormat="1" ht="17.25" customHeight="1" x14ac:dyDescent="0.2">
      <c r="A23" s="13" t="s">
        <v>28</v>
      </c>
      <c r="B23" s="13"/>
      <c r="C23" s="14"/>
      <c r="D23" s="14"/>
      <c r="E23" s="14"/>
      <c r="F23" s="14"/>
      <c r="G23" s="15">
        <f>G16-0.55%</f>
        <v>1.2799999999999999E-2</v>
      </c>
      <c r="H23" s="71"/>
    </row>
    <row r="24" spans="1:8" s="7" customFormat="1" ht="17.25" customHeight="1" x14ac:dyDescent="0.2">
      <c r="A24" s="16" t="s">
        <v>29</v>
      </c>
      <c r="B24" s="16"/>
      <c r="G24" s="8">
        <f>G16-1.1%</f>
        <v>7.2999999999999992E-3</v>
      </c>
      <c r="H24" s="71"/>
    </row>
    <row r="25" spans="1:8" s="7" customFormat="1" ht="17.25" customHeight="1" x14ac:dyDescent="0.2">
      <c r="A25" s="13" t="s">
        <v>35</v>
      </c>
      <c r="B25" s="13"/>
      <c r="C25" s="14"/>
      <c r="D25" s="14"/>
      <c r="E25" s="14"/>
      <c r="F25" s="14"/>
      <c r="G25" s="15">
        <f>G16-0.45%</f>
        <v>1.38E-2</v>
      </c>
      <c r="H25" s="71"/>
    </row>
    <row r="26" spans="1:8" s="7" customFormat="1" ht="17.25" customHeight="1" x14ac:dyDescent="0.2">
      <c r="A26" s="16" t="s">
        <v>31</v>
      </c>
      <c r="B26" s="16"/>
      <c r="G26" s="8">
        <f>G16-0.25%</f>
        <v>1.5800000000000002E-2</v>
      </c>
      <c r="H26" s="71"/>
    </row>
    <row r="27" spans="1:8" s="7" customFormat="1" ht="17.25" customHeight="1" x14ac:dyDescent="0.2">
      <c r="A27" s="13" t="s">
        <v>36</v>
      </c>
      <c r="B27" s="13"/>
      <c r="C27" s="14"/>
      <c r="D27" s="14"/>
      <c r="E27" s="14"/>
      <c r="F27" s="14"/>
      <c r="G27" s="15">
        <f>G16-0.6%</f>
        <v>1.23E-2</v>
      </c>
      <c r="H27" s="71"/>
    </row>
    <row r="28" spans="1:8" s="7" customFormat="1" ht="17.25" customHeight="1" x14ac:dyDescent="0.2">
      <c r="A28" s="16" t="s">
        <v>37</v>
      </c>
      <c r="B28" s="16"/>
      <c r="G28" s="8">
        <f>G16-0.85%</f>
        <v>9.7999999999999997E-3</v>
      </c>
      <c r="H28" s="71"/>
    </row>
    <row r="29" spans="1:8" s="7" customFormat="1" ht="17.25" customHeight="1" x14ac:dyDescent="0.2">
      <c r="A29" s="13" t="s">
        <v>38</v>
      </c>
      <c r="B29" s="13"/>
      <c r="C29" s="14"/>
      <c r="D29" s="14"/>
      <c r="E29" s="14"/>
      <c r="F29" s="14"/>
      <c r="G29" s="15">
        <f>G16-1.1%</f>
        <v>7.2999999999999992E-3</v>
      </c>
      <c r="H29" s="71"/>
    </row>
    <row r="30" spans="1:8" s="7" customFormat="1" ht="17.25" customHeight="1" x14ac:dyDescent="0.2">
      <c r="A30" s="16" t="s">
        <v>32</v>
      </c>
      <c r="B30" s="16"/>
      <c r="G30" s="8">
        <f>G16-0.4%</f>
        <v>1.43E-2</v>
      </c>
      <c r="H30" s="71"/>
    </row>
    <row r="31" spans="1:8" s="7" customFormat="1" ht="17.25" customHeight="1" x14ac:dyDescent="0.2">
      <c r="A31" s="9" t="s">
        <v>54</v>
      </c>
      <c r="B31" s="9"/>
      <c r="C31" s="9"/>
      <c r="D31" s="9"/>
      <c r="E31" s="9"/>
      <c r="F31" s="9"/>
      <c r="G31" s="64">
        <v>2.4700000000000002</v>
      </c>
      <c r="H31" s="71"/>
    </row>
    <row r="32" spans="1:8" s="7" customFormat="1" ht="17.25" customHeight="1" x14ac:dyDescent="0.2">
      <c r="A32" s="9" t="s">
        <v>42</v>
      </c>
      <c r="B32" s="9"/>
      <c r="C32" s="9"/>
      <c r="D32" s="9"/>
      <c r="E32" s="9"/>
      <c r="F32" s="9"/>
      <c r="G32" s="9">
        <v>12</v>
      </c>
      <c r="H32" s="71"/>
    </row>
    <row r="33" spans="1:17" s="7" customFormat="1" ht="17.25" customHeight="1" x14ac:dyDescent="0.2">
      <c r="A33" s="9" t="s">
        <v>3</v>
      </c>
      <c r="B33" s="9"/>
      <c r="C33" s="9"/>
      <c r="D33" s="9"/>
      <c r="E33" s="9"/>
      <c r="F33" s="9"/>
      <c r="G33" s="55">
        <v>5782</v>
      </c>
      <c r="H33" s="71"/>
    </row>
    <row r="34" spans="1:17" s="7" customFormat="1" ht="17.25" customHeight="1" x14ac:dyDescent="0.2">
      <c r="A34" s="9" t="s">
        <v>4</v>
      </c>
      <c r="B34" s="9"/>
      <c r="C34" s="9"/>
      <c r="D34" s="9"/>
      <c r="E34" s="9"/>
      <c r="F34" s="9"/>
      <c r="G34" s="54">
        <v>1.0141</v>
      </c>
      <c r="H34" s="71"/>
    </row>
    <row r="35" spans="1:17" s="7" customFormat="1" ht="17.25" customHeight="1" thickBot="1" x14ac:dyDescent="0.25">
      <c r="A35" s="31" t="s">
        <v>24</v>
      </c>
      <c r="B35" s="31"/>
      <c r="C35" s="31"/>
      <c r="D35" s="31"/>
      <c r="E35" s="31"/>
      <c r="F35" s="31"/>
      <c r="G35" s="47">
        <v>0.63729999999999998</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D38" s="59"/>
      <c r="E38" s="59"/>
      <c r="F38" s="59"/>
      <c r="G38" s="59"/>
      <c r="H38" s="59"/>
      <c r="I38" s="61" t="s">
        <v>15</v>
      </c>
      <c r="J38" s="59"/>
    </row>
    <row r="39" spans="1:17" s="4" customFormat="1" ht="17.25" customHeight="1" x14ac:dyDescent="0.2">
      <c r="A39" s="20" t="s">
        <v>52</v>
      </c>
      <c r="B39" s="21" t="s">
        <v>44</v>
      </c>
      <c r="C39" s="21" t="s">
        <v>51</v>
      </c>
      <c r="D39" s="70"/>
      <c r="E39" s="20" t="s">
        <v>11</v>
      </c>
      <c r="F39" s="22"/>
      <c r="G39" s="22"/>
      <c r="H39" s="22"/>
      <c r="I39" s="48">
        <v>0.67869999999999997</v>
      </c>
      <c r="J39" s="70"/>
    </row>
    <row r="40" spans="1:17" s="4" customFormat="1" ht="17.25" customHeight="1" x14ac:dyDescent="0.2">
      <c r="A40" s="6" t="s">
        <v>65</v>
      </c>
      <c r="B40" s="72" t="s">
        <v>49</v>
      </c>
      <c r="C40" s="72" t="s">
        <v>45</v>
      </c>
      <c r="D40" s="70"/>
      <c r="E40" s="6" t="s">
        <v>12</v>
      </c>
      <c r="I40" s="67">
        <v>6.7999999999999996E-3</v>
      </c>
      <c r="J40" s="70"/>
      <c r="O40" s="6"/>
      <c r="P40" s="72"/>
      <c r="Q40" s="72"/>
    </row>
    <row r="41" spans="1:17" s="4" customFormat="1" ht="17.25" customHeight="1" x14ac:dyDescent="0.2">
      <c r="A41" s="20" t="s">
        <v>47</v>
      </c>
      <c r="B41" s="21" t="s">
        <v>46</v>
      </c>
      <c r="C41" s="21" t="s">
        <v>45</v>
      </c>
      <c r="D41" s="70"/>
      <c r="E41" s="20" t="s">
        <v>13</v>
      </c>
      <c r="F41" s="22"/>
      <c r="G41" s="22"/>
      <c r="H41" s="22"/>
      <c r="I41" s="48">
        <v>0.21629999999999999</v>
      </c>
      <c r="J41" s="70"/>
      <c r="O41" s="6"/>
      <c r="P41" s="72"/>
      <c r="Q41" s="72"/>
    </row>
    <row r="42" spans="1:17" s="4" customFormat="1" ht="17.25" customHeight="1" thickBot="1" x14ac:dyDescent="0.25">
      <c r="A42" s="23" t="s">
        <v>67</v>
      </c>
      <c r="B42" s="24" t="s">
        <v>49</v>
      </c>
      <c r="C42" s="24" t="s">
        <v>45</v>
      </c>
      <c r="D42" s="70"/>
      <c r="E42" s="34" t="s">
        <v>14</v>
      </c>
      <c r="F42" s="26"/>
      <c r="G42" s="26"/>
      <c r="H42" s="26"/>
      <c r="I42" s="68">
        <v>9.8199999999999996E-2</v>
      </c>
      <c r="J42" s="70"/>
    </row>
    <row r="43" spans="1:17" s="4" customFormat="1" ht="17.25" customHeight="1" x14ac:dyDescent="0.2">
      <c r="A43" s="20" t="s">
        <v>64</v>
      </c>
      <c r="B43" s="21" t="s">
        <v>46</v>
      </c>
      <c r="C43" s="21" t="s">
        <v>45</v>
      </c>
      <c r="D43" s="70"/>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c r="E46" s="59"/>
    </row>
    <row r="47" spans="1:17" s="4" customFormat="1" ht="17.25" customHeight="1" x14ac:dyDescent="0.2">
      <c r="A47" s="14" t="s">
        <v>17</v>
      </c>
      <c r="B47" s="22"/>
      <c r="C47" s="22"/>
      <c r="D47" s="48">
        <v>0.15790000000000001</v>
      </c>
      <c r="E47" s="70"/>
    </row>
    <row r="48" spans="1:17" s="4" customFormat="1" ht="17.25" customHeight="1" x14ac:dyDescent="0.2">
      <c r="A48" s="7" t="s">
        <v>18</v>
      </c>
      <c r="D48" s="67">
        <v>5.6800000000000003E-2</v>
      </c>
      <c r="E48" s="70"/>
    </row>
    <row r="49" spans="1:9" s="4" customFormat="1" ht="17.25" customHeight="1" x14ac:dyDescent="0.2">
      <c r="A49" s="14" t="s">
        <v>53</v>
      </c>
      <c r="B49" s="22"/>
      <c r="C49" s="22"/>
      <c r="D49" s="48">
        <v>0.30780000000000002</v>
      </c>
      <c r="E49" s="70"/>
    </row>
    <row r="50" spans="1:9" s="4" customFormat="1" ht="17.25" customHeight="1" x14ac:dyDescent="0.2">
      <c r="A50" s="7" t="s">
        <v>19</v>
      </c>
      <c r="D50" s="67">
        <v>0.21870000000000001</v>
      </c>
      <c r="E50" s="70"/>
    </row>
    <row r="51" spans="1:9" s="4" customFormat="1" ht="17.25" customHeight="1" x14ac:dyDescent="0.2">
      <c r="A51" s="14" t="s">
        <v>20</v>
      </c>
      <c r="B51" s="22"/>
      <c r="C51" s="22"/>
      <c r="D51" s="48">
        <v>0.1414</v>
      </c>
      <c r="E51" s="70"/>
    </row>
    <row r="52" spans="1:9" s="4" customFormat="1" ht="17.25" customHeight="1" x14ac:dyDescent="0.2">
      <c r="A52" s="7" t="s">
        <v>12</v>
      </c>
      <c r="D52" s="67">
        <v>6.7000000000000002E-3</v>
      </c>
      <c r="E52" s="70"/>
    </row>
    <row r="53" spans="1:9" s="4" customFormat="1" ht="17.25" customHeight="1" x14ac:dyDescent="0.2">
      <c r="A53" s="14" t="s">
        <v>21</v>
      </c>
      <c r="B53" s="22"/>
      <c r="C53" s="22"/>
      <c r="D53" s="48">
        <v>2.0000000000000001E-4</v>
      </c>
      <c r="E53" s="70"/>
    </row>
    <row r="54" spans="1:9" s="4" customFormat="1" ht="17.25" customHeight="1" thickBot="1" x14ac:dyDescent="0.25">
      <c r="A54" s="39" t="s">
        <v>14</v>
      </c>
      <c r="B54" s="26"/>
      <c r="C54" s="26"/>
      <c r="D54" s="68">
        <v>0.1105</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6"/>
  <dimension ref="A1:Q65"/>
  <sheetViews>
    <sheetView showGridLines="0" zoomScaleNormal="100" workbookViewId="0">
      <selection activeCell="G24" sqref="G24"/>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42490</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30075448516.869999</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1.77E-2</v>
      </c>
      <c r="H16" s="71"/>
    </row>
    <row r="17" spans="1:8" s="7" customFormat="1" ht="17.25" customHeight="1" x14ac:dyDescent="0.2">
      <c r="A17" s="13" t="s">
        <v>22</v>
      </c>
      <c r="B17" s="13"/>
      <c r="C17" s="14"/>
      <c r="D17" s="14"/>
      <c r="E17" s="14"/>
      <c r="F17" s="14"/>
      <c r="G17" s="15">
        <f>G16-0.3%</f>
        <v>1.4700000000000001E-2</v>
      </c>
      <c r="H17" s="71"/>
    </row>
    <row r="18" spans="1:8" s="7" customFormat="1" ht="17.25" customHeight="1" x14ac:dyDescent="0.2">
      <c r="A18" s="16" t="s">
        <v>25</v>
      </c>
      <c r="B18" s="16"/>
      <c r="G18" s="8">
        <f>G16-0.2%</f>
        <v>1.5699999999999999E-2</v>
      </c>
      <c r="H18" s="71"/>
    </row>
    <row r="19" spans="1:8" s="7" customFormat="1" ht="17.25" customHeight="1" x14ac:dyDescent="0.2">
      <c r="A19" s="13" t="s">
        <v>26</v>
      </c>
      <c r="B19" s="13"/>
      <c r="C19" s="14"/>
      <c r="D19" s="14"/>
      <c r="E19" s="14"/>
      <c r="F19" s="14"/>
      <c r="G19" s="15">
        <f>G16-0.5%</f>
        <v>1.2699999999999999E-2</v>
      </c>
      <c r="H19" s="71"/>
    </row>
    <row r="20" spans="1:8" s="7" customFormat="1" ht="17.25" customHeight="1" x14ac:dyDescent="0.2">
      <c r="A20" s="16" t="s">
        <v>27</v>
      </c>
      <c r="B20" s="16"/>
      <c r="G20" s="8">
        <f>G16-0.85%</f>
        <v>9.1999999999999998E-3</v>
      </c>
      <c r="H20" s="71"/>
    </row>
    <row r="21" spans="1:8" s="7" customFormat="1" ht="17.25" customHeight="1" x14ac:dyDescent="0.2">
      <c r="A21" s="13" t="s">
        <v>34</v>
      </c>
      <c r="B21" s="13"/>
      <c r="C21" s="14"/>
      <c r="D21" s="14"/>
      <c r="E21" s="14"/>
      <c r="F21" s="14"/>
      <c r="G21" s="15">
        <f>G16-0.6%</f>
        <v>1.17E-2</v>
      </c>
      <c r="H21" s="71"/>
    </row>
    <row r="22" spans="1:8" s="7" customFormat="1" ht="17.25" customHeight="1" x14ac:dyDescent="0.2">
      <c r="A22" s="16" t="s">
        <v>33</v>
      </c>
      <c r="B22" s="16"/>
      <c r="G22" s="8">
        <f>G16-0.8%</f>
        <v>9.7000000000000003E-3</v>
      </c>
      <c r="H22" s="71"/>
    </row>
    <row r="23" spans="1:8" s="7" customFormat="1" ht="17.25" customHeight="1" x14ac:dyDescent="0.2">
      <c r="A23" s="13" t="s">
        <v>28</v>
      </c>
      <c r="B23" s="13"/>
      <c r="C23" s="14"/>
      <c r="D23" s="14"/>
      <c r="E23" s="14"/>
      <c r="F23" s="14"/>
      <c r="G23" s="15">
        <f>G16-0.55%</f>
        <v>1.2199999999999999E-2</v>
      </c>
      <c r="H23" s="71"/>
    </row>
    <row r="24" spans="1:8" s="7" customFormat="1" ht="17.25" customHeight="1" x14ac:dyDescent="0.2">
      <c r="A24" s="16" t="s">
        <v>29</v>
      </c>
      <c r="B24" s="16"/>
      <c r="G24" s="8">
        <f>G16-1.1%</f>
        <v>6.6999999999999994E-3</v>
      </c>
      <c r="H24" s="71"/>
    </row>
    <row r="25" spans="1:8" s="7" customFormat="1" ht="17.25" customHeight="1" x14ac:dyDescent="0.2">
      <c r="A25" s="13" t="s">
        <v>35</v>
      </c>
      <c r="B25" s="13"/>
      <c r="C25" s="14"/>
      <c r="D25" s="14"/>
      <c r="E25" s="14"/>
      <c r="F25" s="14"/>
      <c r="G25" s="15">
        <f>G16-0.45%</f>
        <v>1.32E-2</v>
      </c>
      <c r="H25" s="71"/>
    </row>
    <row r="26" spans="1:8" s="7" customFormat="1" ht="17.25" customHeight="1" x14ac:dyDescent="0.2">
      <c r="A26" s="16" t="s">
        <v>31</v>
      </c>
      <c r="B26" s="16"/>
      <c r="G26" s="8">
        <f>G16-0.25%</f>
        <v>1.52E-2</v>
      </c>
      <c r="H26" s="71"/>
    </row>
    <row r="27" spans="1:8" s="7" customFormat="1" ht="17.25" customHeight="1" x14ac:dyDescent="0.2">
      <c r="A27" s="13" t="s">
        <v>36</v>
      </c>
      <c r="B27" s="13"/>
      <c r="C27" s="14"/>
      <c r="D27" s="14"/>
      <c r="E27" s="14"/>
      <c r="F27" s="14"/>
      <c r="G27" s="15">
        <f>G16-0.6%</f>
        <v>1.17E-2</v>
      </c>
      <c r="H27" s="71"/>
    </row>
    <row r="28" spans="1:8" s="7" customFormat="1" ht="17.25" customHeight="1" x14ac:dyDescent="0.2">
      <c r="A28" s="16" t="s">
        <v>37</v>
      </c>
      <c r="B28" s="16"/>
      <c r="G28" s="8">
        <f>G16-0.85%</f>
        <v>9.1999999999999998E-3</v>
      </c>
      <c r="H28" s="71"/>
    </row>
    <row r="29" spans="1:8" s="7" customFormat="1" ht="17.25" customHeight="1" x14ac:dyDescent="0.2">
      <c r="A29" s="13" t="s">
        <v>38</v>
      </c>
      <c r="B29" s="13"/>
      <c r="C29" s="14"/>
      <c r="D29" s="14"/>
      <c r="E29" s="14"/>
      <c r="F29" s="14"/>
      <c r="G29" s="15">
        <f>G16-1.1%</f>
        <v>6.6999999999999994E-3</v>
      </c>
      <c r="H29" s="71"/>
    </row>
    <row r="30" spans="1:8" s="7" customFormat="1" ht="17.25" customHeight="1" x14ac:dyDescent="0.2">
      <c r="A30" s="16" t="s">
        <v>32</v>
      </c>
      <c r="B30" s="16"/>
      <c r="G30" s="8">
        <f>G16-0.4%</f>
        <v>1.37E-2</v>
      </c>
      <c r="H30" s="71"/>
    </row>
    <row r="31" spans="1:8" s="7" customFormat="1" ht="17.25" customHeight="1" x14ac:dyDescent="0.2">
      <c r="A31" s="9" t="s">
        <v>54</v>
      </c>
      <c r="B31" s="9"/>
      <c r="C31" s="9"/>
      <c r="D31" s="9"/>
      <c r="E31" s="9"/>
      <c r="F31" s="9"/>
      <c r="G31" s="64">
        <v>2.4500000000000002</v>
      </c>
      <c r="H31" s="71"/>
    </row>
    <row r="32" spans="1:8" s="7" customFormat="1" ht="17.25" customHeight="1" x14ac:dyDescent="0.2">
      <c r="A32" s="9" t="s">
        <v>42</v>
      </c>
      <c r="B32" s="9"/>
      <c r="C32" s="9"/>
      <c r="D32" s="9"/>
      <c r="E32" s="9"/>
      <c r="F32" s="9"/>
      <c r="G32" s="9">
        <v>12</v>
      </c>
      <c r="H32" s="71"/>
    </row>
    <row r="33" spans="1:17" s="7" customFormat="1" ht="17.25" customHeight="1" x14ac:dyDescent="0.2">
      <c r="A33" s="9" t="s">
        <v>3</v>
      </c>
      <c r="B33" s="9"/>
      <c r="C33" s="9"/>
      <c r="D33" s="9"/>
      <c r="E33" s="9"/>
      <c r="F33" s="9"/>
      <c r="G33" s="55">
        <v>5634</v>
      </c>
      <c r="H33" s="71"/>
    </row>
    <row r="34" spans="1:17" s="7" customFormat="1" ht="17.25" customHeight="1" x14ac:dyDescent="0.2">
      <c r="A34" s="9" t="s">
        <v>4</v>
      </c>
      <c r="B34" s="9"/>
      <c r="C34" s="9"/>
      <c r="D34" s="9"/>
      <c r="E34" s="9"/>
      <c r="F34" s="9"/>
      <c r="G34" s="54">
        <v>1.0159</v>
      </c>
      <c r="H34" s="71"/>
    </row>
    <row r="35" spans="1:17" s="7" customFormat="1" ht="17.25" customHeight="1" thickBot="1" x14ac:dyDescent="0.25">
      <c r="A35" s="31" t="s">
        <v>24</v>
      </c>
      <c r="B35" s="31"/>
      <c r="C35" s="31"/>
      <c r="D35" s="31"/>
      <c r="E35" s="31"/>
      <c r="F35" s="31"/>
      <c r="G35" s="47">
        <v>0.63729999999999998</v>
      </c>
      <c r="H35" s="71"/>
    </row>
    <row r="36" spans="1:17" s="5" customFormat="1" ht="12" x14ac:dyDescent="0.2"/>
    <row r="37" spans="1:17" s="4" customFormat="1" ht="17.25" customHeight="1" x14ac:dyDescent="0.2">
      <c r="A37" s="35" t="s">
        <v>6</v>
      </c>
      <c r="B37" s="36"/>
      <c r="C37" s="36"/>
      <c r="E37" s="35" t="s">
        <v>10</v>
      </c>
      <c r="F37" s="35"/>
      <c r="G37" s="35"/>
      <c r="H37" s="35"/>
      <c r="I37" s="35"/>
    </row>
    <row r="38" spans="1:17" s="19" customFormat="1" ht="17.25" customHeight="1" x14ac:dyDescent="0.2">
      <c r="A38" s="62" t="s">
        <v>7</v>
      </c>
      <c r="B38" s="18" t="s">
        <v>8</v>
      </c>
      <c r="C38" s="37" t="s">
        <v>9</v>
      </c>
      <c r="D38" s="59"/>
      <c r="E38" s="59"/>
      <c r="F38" s="59"/>
      <c r="G38" s="59"/>
      <c r="H38" s="59"/>
      <c r="I38" s="61" t="s">
        <v>15</v>
      </c>
      <c r="J38" s="59"/>
    </row>
    <row r="39" spans="1:17" s="4" customFormat="1" ht="17.25" customHeight="1" x14ac:dyDescent="0.2">
      <c r="A39" s="20" t="s">
        <v>52</v>
      </c>
      <c r="B39" s="21" t="s">
        <v>44</v>
      </c>
      <c r="C39" s="21" t="s">
        <v>51</v>
      </c>
      <c r="D39" s="70"/>
      <c r="E39" s="20" t="s">
        <v>11</v>
      </c>
      <c r="F39" s="22"/>
      <c r="G39" s="22"/>
      <c r="H39" s="22"/>
      <c r="I39" s="48">
        <v>0.67149999999999999</v>
      </c>
      <c r="J39" s="70"/>
    </row>
    <row r="40" spans="1:17" s="4" customFormat="1" ht="17.25" customHeight="1" x14ac:dyDescent="0.2">
      <c r="A40" s="6" t="s">
        <v>65</v>
      </c>
      <c r="B40" s="72" t="s">
        <v>49</v>
      </c>
      <c r="C40" s="72" t="s">
        <v>45</v>
      </c>
      <c r="D40" s="70"/>
      <c r="E40" s="6" t="s">
        <v>12</v>
      </c>
      <c r="I40" s="67">
        <v>6.7999999999999996E-3</v>
      </c>
      <c r="J40" s="70"/>
      <c r="O40" s="6"/>
      <c r="P40" s="72"/>
      <c r="Q40" s="72"/>
    </row>
    <row r="41" spans="1:17" s="4" customFormat="1" ht="17.25" customHeight="1" x14ac:dyDescent="0.2">
      <c r="A41" s="20" t="s">
        <v>47</v>
      </c>
      <c r="B41" s="21" t="s">
        <v>46</v>
      </c>
      <c r="C41" s="21" t="s">
        <v>45</v>
      </c>
      <c r="D41" s="70"/>
      <c r="E41" s="20" t="s">
        <v>13</v>
      </c>
      <c r="F41" s="22"/>
      <c r="G41" s="22"/>
      <c r="H41" s="22"/>
      <c r="I41" s="48">
        <v>0.2157</v>
      </c>
      <c r="J41" s="70"/>
      <c r="O41" s="6"/>
      <c r="P41" s="72"/>
      <c r="Q41" s="72"/>
    </row>
    <row r="42" spans="1:17" s="4" customFormat="1" ht="17.25" customHeight="1" thickBot="1" x14ac:dyDescent="0.25">
      <c r="A42" s="23" t="s">
        <v>67</v>
      </c>
      <c r="B42" s="24" t="s">
        <v>49</v>
      </c>
      <c r="C42" s="24" t="s">
        <v>45</v>
      </c>
      <c r="D42" s="70"/>
      <c r="E42" s="34" t="s">
        <v>14</v>
      </c>
      <c r="F42" s="26"/>
      <c r="G42" s="26"/>
      <c r="H42" s="26"/>
      <c r="I42" s="68">
        <v>0.106</v>
      </c>
      <c r="J42" s="70"/>
    </row>
    <row r="43" spans="1:17" s="4" customFormat="1" ht="17.25" customHeight="1" x14ac:dyDescent="0.2">
      <c r="A43" s="20" t="s">
        <v>64</v>
      </c>
      <c r="B43" s="21" t="s">
        <v>46</v>
      </c>
      <c r="C43" s="21" t="s">
        <v>45</v>
      </c>
      <c r="D43" s="70"/>
    </row>
    <row r="44" spans="1:17" s="5" customFormat="1" ht="12" x14ac:dyDescent="0.2"/>
    <row r="45" spans="1:17" s="4" customFormat="1" ht="17.25" customHeight="1" x14ac:dyDescent="0.2">
      <c r="A45" s="35" t="s">
        <v>16</v>
      </c>
      <c r="B45" s="36"/>
      <c r="C45" s="36"/>
      <c r="D45" s="36"/>
    </row>
    <row r="46" spans="1:17" s="19" customFormat="1" ht="17.25" customHeight="1" x14ac:dyDescent="0.2">
      <c r="A46" s="59"/>
      <c r="B46" s="59"/>
      <c r="C46" s="59"/>
      <c r="D46" s="60" t="s">
        <v>15</v>
      </c>
      <c r="E46" s="59"/>
    </row>
    <row r="47" spans="1:17" s="4" customFormat="1" ht="17.25" customHeight="1" x14ac:dyDescent="0.2">
      <c r="A47" s="14" t="s">
        <v>17</v>
      </c>
      <c r="B47" s="22"/>
      <c r="C47" s="22"/>
      <c r="D47" s="48">
        <v>0.1595</v>
      </c>
      <c r="E47" s="70"/>
    </row>
    <row r="48" spans="1:17" s="4" customFormat="1" ht="17.25" customHeight="1" x14ac:dyDescent="0.2">
      <c r="A48" s="7" t="s">
        <v>18</v>
      </c>
      <c r="D48" s="67">
        <v>5.79E-2</v>
      </c>
      <c r="E48" s="70"/>
    </row>
    <row r="49" spans="1:9" s="4" customFormat="1" ht="17.25" customHeight="1" x14ac:dyDescent="0.2">
      <c r="A49" s="14" t="s">
        <v>53</v>
      </c>
      <c r="B49" s="22"/>
      <c r="C49" s="22"/>
      <c r="D49" s="48">
        <v>0.29859999999999998</v>
      </c>
      <c r="E49" s="70"/>
    </row>
    <row r="50" spans="1:9" s="4" customFormat="1" ht="17.25" customHeight="1" x14ac:dyDescent="0.2">
      <c r="A50" s="7" t="s">
        <v>19</v>
      </c>
      <c r="D50" s="67">
        <v>0.2175</v>
      </c>
      <c r="E50" s="70"/>
    </row>
    <row r="51" spans="1:9" s="4" customFormat="1" ht="17.25" customHeight="1" x14ac:dyDescent="0.2">
      <c r="A51" s="14" t="s">
        <v>20</v>
      </c>
      <c r="B51" s="22"/>
      <c r="C51" s="22"/>
      <c r="D51" s="48">
        <v>0.1356</v>
      </c>
      <c r="E51" s="70"/>
    </row>
    <row r="52" spans="1:9" s="4" customFormat="1" ht="17.25" customHeight="1" x14ac:dyDescent="0.2">
      <c r="A52" s="7" t="s">
        <v>12</v>
      </c>
      <c r="D52" s="67">
        <v>6.7000000000000002E-3</v>
      </c>
      <c r="E52" s="70"/>
    </row>
    <row r="53" spans="1:9" s="4" customFormat="1" ht="17.25" customHeight="1" x14ac:dyDescent="0.2">
      <c r="A53" s="14" t="s">
        <v>21</v>
      </c>
      <c r="B53" s="22"/>
      <c r="C53" s="22"/>
      <c r="D53" s="48">
        <v>5.0000000000000001E-4</v>
      </c>
      <c r="E53" s="70"/>
    </row>
    <row r="54" spans="1:9" s="4" customFormat="1" ht="17.25" customHeight="1" thickBot="1" x14ac:dyDescent="0.25">
      <c r="A54" s="39" t="s">
        <v>14</v>
      </c>
      <c r="B54" s="26"/>
      <c r="C54" s="26"/>
      <c r="D54" s="68">
        <v>0.1237</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7"/>
  <dimension ref="A1:L65"/>
  <sheetViews>
    <sheetView showGridLines="0" zoomScaleNormal="100" workbookViewId="0">
      <selection activeCell="G16" sqref="G16"/>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42460</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29920276265.02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1.77E-2</v>
      </c>
      <c r="H16" s="71"/>
    </row>
    <row r="17" spans="1:8" s="7" customFormat="1" ht="17.25" customHeight="1" x14ac:dyDescent="0.2">
      <c r="A17" s="13" t="s">
        <v>22</v>
      </c>
      <c r="B17" s="13"/>
      <c r="C17" s="14"/>
      <c r="D17" s="14"/>
      <c r="E17" s="14"/>
      <c r="F17" s="14"/>
      <c r="G17" s="15">
        <f>G16-0.3%</f>
        <v>1.4700000000000001E-2</v>
      </c>
      <c r="H17" s="71"/>
    </row>
    <row r="18" spans="1:8" s="7" customFormat="1" ht="17.25" customHeight="1" x14ac:dyDescent="0.2">
      <c r="A18" s="16" t="s">
        <v>25</v>
      </c>
      <c r="B18" s="16"/>
      <c r="G18" s="8">
        <f>G16-0.2%</f>
        <v>1.5699999999999999E-2</v>
      </c>
      <c r="H18" s="71"/>
    </row>
    <row r="19" spans="1:8" s="7" customFormat="1" ht="17.25" customHeight="1" x14ac:dyDescent="0.2">
      <c r="A19" s="13" t="s">
        <v>26</v>
      </c>
      <c r="B19" s="13"/>
      <c r="C19" s="14"/>
      <c r="D19" s="14"/>
      <c r="E19" s="14"/>
      <c r="F19" s="14"/>
      <c r="G19" s="15">
        <f>G16-0.5%</f>
        <v>1.2699999999999999E-2</v>
      </c>
      <c r="H19" s="71"/>
    </row>
    <row r="20" spans="1:8" s="7" customFormat="1" ht="17.25" customHeight="1" x14ac:dyDescent="0.2">
      <c r="A20" s="16" t="s">
        <v>27</v>
      </c>
      <c r="B20" s="16"/>
      <c r="G20" s="8">
        <f>G16-0.85%</f>
        <v>9.1999999999999998E-3</v>
      </c>
      <c r="H20" s="71"/>
    </row>
    <row r="21" spans="1:8" s="7" customFormat="1" ht="17.25" customHeight="1" x14ac:dyDescent="0.2">
      <c r="A21" s="13" t="s">
        <v>34</v>
      </c>
      <c r="B21" s="13"/>
      <c r="C21" s="14"/>
      <c r="D21" s="14"/>
      <c r="E21" s="14"/>
      <c r="F21" s="14"/>
      <c r="G21" s="15">
        <f>G16-0.6%</f>
        <v>1.17E-2</v>
      </c>
      <c r="H21" s="71"/>
    </row>
    <row r="22" spans="1:8" s="7" customFormat="1" ht="17.25" customHeight="1" x14ac:dyDescent="0.2">
      <c r="A22" s="16" t="s">
        <v>33</v>
      </c>
      <c r="B22" s="16"/>
      <c r="G22" s="8">
        <f>G16-0.8%</f>
        <v>9.7000000000000003E-3</v>
      </c>
      <c r="H22" s="71"/>
    </row>
    <row r="23" spans="1:8" s="7" customFormat="1" ht="17.25" customHeight="1" x14ac:dyDescent="0.2">
      <c r="A23" s="13" t="s">
        <v>28</v>
      </c>
      <c r="B23" s="13"/>
      <c r="C23" s="14"/>
      <c r="D23" s="14"/>
      <c r="E23" s="14"/>
      <c r="F23" s="14"/>
      <c r="G23" s="15">
        <f>G16-0.55%</f>
        <v>1.2199999999999999E-2</v>
      </c>
      <c r="H23" s="71"/>
    </row>
    <row r="24" spans="1:8" s="7" customFormat="1" ht="17.25" customHeight="1" x14ac:dyDescent="0.2">
      <c r="A24" s="16" t="s">
        <v>29</v>
      </c>
      <c r="B24" s="16"/>
      <c r="G24" s="8">
        <f>G16-1.1%</f>
        <v>6.6999999999999994E-3</v>
      </c>
      <c r="H24" s="71"/>
    </row>
    <row r="25" spans="1:8" s="7" customFormat="1" ht="17.25" customHeight="1" x14ac:dyDescent="0.2">
      <c r="A25" s="13" t="s">
        <v>35</v>
      </c>
      <c r="B25" s="13"/>
      <c r="C25" s="14"/>
      <c r="D25" s="14"/>
      <c r="E25" s="14"/>
      <c r="F25" s="14"/>
      <c r="G25" s="15">
        <f>G16-0.45%</f>
        <v>1.32E-2</v>
      </c>
      <c r="H25" s="71"/>
    </row>
    <row r="26" spans="1:8" s="7" customFormat="1" ht="17.25" customHeight="1" x14ac:dyDescent="0.2">
      <c r="A26" s="16" t="s">
        <v>31</v>
      </c>
      <c r="B26" s="16"/>
      <c r="G26" s="8">
        <f>G16-0.25%</f>
        <v>1.52E-2</v>
      </c>
      <c r="H26" s="71"/>
    </row>
    <row r="27" spans="1:8" s="7" customFormat="1" ht="17.25" customHeight="1" x14ac:dyDescent="0.2">
      <c r="A27" s="13" t="s">
        <v>36</v>
      </c>
      <c r="B27" s="13"/>
      <c r="C27" s="14"/>
      <c r="D27" s="14"/>
      <c r="E27" s="14"/>
      <c r="F27" s="14"/>
      <c r="G27" s="15">
        <f>G16-0.6%</f>
        <v>1.17E-2</v>
      </c>
      <c r="H27" s="71"/>
    </row>
    <row r="28" spans="1:8" s="7" customFormat="1" ht="17.25" customHeight="1" x14ac:dyDescent="0.2">
      <c r="A28" s="16" t="s">
        <v>37</v>
      </c>
      <c r="B28" s="16"/>
      <c r="G28" s="8">
        <f>G16-0.85%</f>
        <v>9.1999999999999998E-3</v>
      </c>
      <c r="H28" s="71"/>
    </row>
    <row r="29" spans="1:8" s="7" customFormat="1" ht="17.25" customHeight="1" x14ac:dyDescent="0.2">
      <c r="A29" s="13" t="s">
        <v>38</v>
      </c>
      <c r="B29" s="13"/>
      <c r="C29" s="14"/>
      <c r="D29" s="14"/>
      <c r="E29" s="14"/>
      <c r="F29" s="14"/>
      <c r="G29" s="15">
        <f>G16-1.1%</f>
        <v>6.6999999999999994E-3</v>
      </c>
      <c r="H29" s="71"/>
    </row>
    <row r="30" spans="1:8" s="7" customFormat="1" ht="17.25" customHeight="1" x14ac:dyDescent="0.2">
      <c r="A30" s="16" t="s">
        <v>32</v>
      </c>
      <c r="B30" s="16"/>
      <c r="G30" s="8">
        <f>G16-0.4%</f>
        <v>1.37E-2</v>
      </c>
      <c r="H30" s="71"/>
    </row>
    <row r="31" spans="1:8" s="7" customFormat="1" ht="17.25" customHeight="1" x14ac:dyDescent="0.2">
      <c r="A31" s="9" t="s">
        <v>54</v>
      </c>
      <c r="B31" s="9"/>
      <c r="C31" s="9"/>
      <c r="D31" s="9"/>
      <c r="E31" s="9"/>
      <c r="F31" s="9"/>
      <c r="G31" s="64">
        <v>2.4500000000000002</v>
      </c>
      <c r="H31" s="71"/>
    </row>
    <row r="32" spans="1:8" s="7" customFormat="1" ht="17.25" customHeight="1" x14ac:dyDescent="0.2">
      <c r="A32" s="9" t="s">
        <v>42</v>
      </c>
      <c r="B32" s="9"/>
      <c r="C32" s="9"/>
      <c r="D32" s="9"/>
      <c r="E32" s="9"/>
      <c r="F32" s="9"/>
      <c r="G32" s="9">
        <v>12</v>
      </c>
      <c r="H32" s="71"/>
    </row>
    <row r="33" spans="1:10" s="7" customFormat="1" ht="17.25" customHeight="1" x14ac:dyDescent="0.2">
      <c r="A33" s="9" t="s">
        <v>3</v>
      </c>
      <c r="B33" s="9"/>
      <c r="C33" s="9"/>
      <c r="D33" s="9"/>
      <c r="E33" s="9"/>
      <c r="F33" s="9"/>
      <c r="G33" s="55">
        <v>5694</v>
      </c>
      <c r="H33" s="71"/>
    </row>
    <row r="34" spans="1:10" s="7" customFormat="1" ht="17.25" customHeight="1" x14ac:dyDescent="0.2">
      <c r="A34" s="9" t="s">
        <v>4</v>
      </c>
      <c r="B34" s="9"/>
      <c r="C34" s="9"/>
      <c r="D34" s="9"/>
      <c r="E34" s="9"/>
      <c r="F34" s="9"/>
      <c r="G34" s="54">
        <v>1.0153000000000001</v>
      </c>
      <c r="H34" s="71"/>
    </row>
    <row r="35" spans="1:10" s="7" customFormat="1" ht="17.25" customHeight="1" thickBot="1" x14ac:dyDescent="0.25">
      <c r="A35" s="31" t="s">
        <v>24</v>
      </c>
      <c r="B35" s="31"/>
      <c r="C35" s="31"/>
      <c r="D35" s="31"/>
      <c r="E35" s="31"/>
      <c r="F35" s="31"/>
      <c r="G35" s="47">
        <v>0.63729999999999998</v>
      </c>
      <c r="H35" s="71"/>
    </row>
    <row r="36" spans="1:10" s="5" customFormat="1" ht="12" x14ac:dyDescent="0.2"/>
    <row r="37" spans="1:10" s="4" customFormat="1" ht="17.25" customHeight="1" x14ac:dyDescent="0.2">
      <c r="A37" s="35" t="s">
        <v>6</v>
      </c>
      <c r="B37" s="36"/>
      <c r="C37" s="36"/>
      <c r="E37" s="35" t="s">
        <v>10</v>
      </c>
      <c r="F37" s="35"/>
      <c r="G37" s="35"/>
      <c r="H37" s="35"/>
      <c r="I37" s="35"/>
    </row>
    <row r="38" spans="1:10" s="19" customFormat="1" ht="17.25" customHeight="1" x14ac:dyDescent="0.2">
      <c r="A38" s="62" t="s">
        <v>7</v>
      </c>
      <c r="B38" s="18" t="s">
        <v>8</v>
      </c>
      <c r="C38" s="37" t="s">
        <v>9</v>
      </c>
      <c r="D38" s="59"/>
      <c r="E38" s="59"/>
      <c r="F38" s="59"/>
      <c r="G38" s="59"/>
      <c r="H38" s="59"/>
      <c r="I38" s="61" t="s">
        <v>15</v>
      </c>
      <c r="J38" s="59"/>
    </row>
    <row r="39" spans="1:10" s="4" customFormat="1" ht="17.25" customHeight="1" x14ac:dyDescent="0.2">
      <c r="A39" s="20" t="s">
        <v>65</v>
      </c>
      <c r="B39" s="21" t="s">
        <v>49</v>
      </c>
      <c r="C39" s="21" t="s">
        <v>45</v>
      </c>
      <c r="D39" s="70"/>
      <c r="E39" s="20" t="s">
        <v>11</v>
      </c>
      <c r="F39" s="22"/>
      <c r="G39" s="22"/>
      <c r="H39" s="22"/>
      <c r="I39" s="48">
        <v>0.67379100000000003</v>
      </c>
      <c r="J39" s="70"/>
    </row>
    <row r="40" spans="1:10" s="4" customFormat="1" ht="17.25" customHeight="1" x14ac:dyDescent="0.2">
      <c r="A40" s="23" t="s">
        <v>52</v>
      </c>
      <c r="B40" s="24" t="s">
        <v>44</v>
      </c>
      <c r="C40" s="24" t="s">
        <v>51</v>
      </c>
      <c r="D40" s="70"/>
      <c r="E40" s="6" t="s">
        <v>12</v>
      </c>
      <c r="I40" s="67">
        <v>6.8399999999999997E-3</v>
      </c>
      <c r="J40" s="70"/>
    </row>
    <row r="41" spans="1:10" s="4" customFormat="1" ht="17.25" customHeight="1" x14ac:dyDescent="0.2">
      <c r="A41" s="20" t="s">
        <v>47</v>
      </c>
      <c r="B41" s="21" t="s">
        <v>46</v>
      </c>
      <c r="C41" s="21" t="s">
        <v>45</v>
      </c>
      <c r="D41" s="70"/>
      <c r="E41" s="20" t="s">
        <v>13</v>
      </c>
      <c r="F41" s="22"/>
      <c r="G41" s="22"/>
      <c r="H41" s="22"/>
      <c r="I41" s="48">
        <v>0.21643799999999999</v>
      </c>
      <c r="J41" s="70"/>
    </row>
    <row r="42" spans="1:10" s="4" customFormat="1" ht="17.25" customHeight="1" thickBot="1" x14ac:dyDescent="0.25">
      <c r="A42" s="23" t="s">
        <v>67</v>
      </c>
      <c r="B42" s="24" t="s">
        <v>49</v>
      </c>
      <c r="C42" s="24" t="s">
        <v>45</v>
      </c>
      <c r="D42" s="70"/>
      <c r="E42" s="34" t="s">
        <v>14</v>
      </c>
      <c r="F42" s="26"/>
      <c r="G42" s="26"/>
      <c r="H42" s="26"/>
      <c r="I42" s="68">
        <v>0.102932</v>
      </c>
      <c r="J42" s="70"/>
    </row>
    <row r="43" spans="1:10" s="4" customFormat="1" ht="17.25" customHeight="1" x14ac:dyDescent="0.2">
      <c r="A43" s="20" t="s">
        <v>64</v>
      </c>
      <c r="B43" s="21" t="s">
        <v>46</v>
      </c>
      <c r="C43" s="21" t="s">
        <v>45</v>
      </c>
      <c r="D43" s="70"/>
    </row>
    <row r="44" spans="1:10" s="5" customFormat="1" ht="12" x14ac:dyDescent="0.2"/>
    <row r="45" spans="1:10" s="4" customFormat="1" ht="17.25" customHeight="1" x14ac:dyDescent="0.2">
      <c r="A45" s="35" t="s">
        <v>16</v>
      </c>
      <c r="B45" s="36"/>
      <c r="C45" s="36"/>
      <c r="D45" s="36"/>
    </row>
    <row r="46" spans="1:10" s="19" customFormat="1" ht="17.25" customHeight="1" x14ac:dyDescent="0.2">
      <c r="A46" s="59"/>
      <c r="B46" s="59"/>
      <c r="C46" s="59"/>
      <c r="D46" s="60" t="s">
        <v>15</v>
      </c>
      <c r="E46" s="59"/>
    </row>
    <row r="47" spans="1:10" s="4" customFormat="1" ht="17.25" customHeight="1" x14ac:dyDescent="0.2">
      <c r="A47" s="14" t="s">
        <v>17</v>
      </c>
      <c r="B47" s="22"/>
      <c r="C47" s="22"/>
      <c r="D47" s="48">
        <v>0.1663</v>
      </c>
      <c r="E47" s="70"/>
    </row>
    <row r="48" spans="1:10" s="4" customFormat="1" ht="17.25" customHeight="1" x14ac:dyDescent="0.2">
      <c r="A48" s="7" t="s">
        <v>18</v>
      </c>
      <c r="D48" s="67">
        <v>5.8900000000000001E-2</v>
      </c>
      <c r="E48" s="70"/>
    </row>
    <row r="49" spans="1:9" s="4" customFormat="1" ht="17.25" customHeight="1" x14ac:dyDescent="0.2">
      <c r="A49" s="14" t="s">
        <v>53</v>
      </c>
      <c r="B49" s="22"/>
      <c r="C49" s="22"/>
      <c r="D49" s="48">
        <v>0.29659999999999997</v>
      </c>
      <c r="E49" s="70"/>
    </row>
    <row r="50" spans="1:9" s="4" customFormat="1" ht="17.25" customHeight="1" x14ac:dyDescent="0.2">
      <c r="A50" s="7" t="s">
        <v>19</v>
      </c>
      <c r="D50" s="67">
        <v>0.22140000000000001</v>
      </c>
      <c r="E50" s="70"/>
    </row>
    <row r="51" spans="1:9" s="4" customFormat="1" ht="17.25" customHeight="1" x14ac:dyDescent="0.2">
      <c r="A51" s="14" t="s">
        <v>20</v>
      </c>
      <c r="B51" s="22"/>
      <c r="C51" s="22"/>
      <c r="D51" s="48">
        <v>0.1376</v>
      </c>
      <c r="E51" s="70"/>
    </row>
    <row r="52" spans="1:9" s="4" customFormat="1" ht="17.25" customHeight="1" x14ac:dyDescent="0.2">
      <c r="A52" s="7" t="s">
        <v>12</v>
      </c>
      <c r="D52" s="67">
        <v>6.7000000000000002E-3</v>
      </c>
      <c r="E52" s="70"/>
    </row>
    <row r="53" spans="1:9" s="4" customFormat="1" ht="17.25" customHeight="1" x14ac:dyDescent="0.2">
      <c r="A53" s="14" t="s">
        <v>21</v>
      </c>
      <c r="B53" s="22"/>
      <c r="C53" s="22"/>
      <c r="D53" s="48">
        <v>5.0000000000000001E-4</v>
      </c>
      <c r="E53" s="70"/>
    </row>
    <row r="54" spans="1:9" s="4" customFormat="1" ht="17.25" customHeight="1" thickBot="1" x14ac:dyDescent="0.25">
      <c r="A54" s="39" t="s">
        <v>14</v>
      </c>
      <c r="B54" s="26"/>
      <c r="C54" s="26"/>
      <c r="D54" s="68">
        <v>0.112</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8"/>
  <dimension ref="A1:L65"/>
  <sheetViews>
    <sheetView showGridLines="0" zoomScaleNormal="100" workbookViewId="0">
      <selection activeCell="K50" sqref="K50"/>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42429</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29745201443.240002</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1.77E-2</v>
      </c>
      <c r="H16" s="71"/>
    </row>
    <row r="17" spans="1:8" s="7" customFormat="1" ht="17.25" customHeight="1" x14ac:dyDescent="0.2">
      <c r="A17" s="13" t="s">
        <v>22</v>
      </c>
      <c r="B17" s="13"/>
      <c r="C17" s="14"/>
      <c r="D17" s="14"/>
      <c r="E17" s="14"/>
      <c r="F17" s="14"/>
      <c r="G17" s="15">
        <f>G16-0.3%</f>
        <v>1.4700000000000001E-2</v>
      </c>
      <c r="H17" s="71"/>
    </row>
    <row r="18" spans="1:8" s="7" customFormat="1" ht="17.25" customHeight="1" x14ac:dyDescent="0.2">
      <c r="A18" s="16" t="s">
        <v>25</v>
      </c>
      <c r="B18" s="16"/>
      <c r="G18" s="8">
        <f>G16-0.2%</f>
        <v>1.5699999999999999E-2</v>
      </c>
      <c r="H18" s="71"/>
    </row>
    <row r="19" spans="1:8" s="7" customFormat="1" ht="17.25" customHeight="1" x14ac:dyDescent="0.2">
      <c r="A19" s="13" t="s">
        <v>26</v>
      </c>
      <c r="B19" s="13"/>
      <c r="C19" s="14"/>
      <c r="D19" s="14"/>
      <c r="E19" s="14"/>
      <c r="F19" s="14"/>
      <c r="G19" s="15">
        <f>G16-0.5%</f>
        <v>1.2699999999999999E-2</v>
      </c>
      <c r="H19" s="71"/>
    </row>
    <row r="20" spans="1:8" s="7" customFormat="1" ht="17.25" customHeight="1" x14ac:dyDescent="0.2">
      <c r="A20" s="16" t="s">
        <v>27</v>
      </c>
      <c r="B20" s="16"/>
      <c r="G20" s="8">
        <f>G16-0.85%</f>
        <v>9.1999999999999998E-3</v>
      </c>
      <c r="H20" s="71"/>
    </row>
    <row r="21" spans="1:8" s="7" customFormat="1" ht="17.25" customHeight="1" x14ac:dyDescent="0.2">
      <c r="A21" s="13" t="s">
        <v>34</v>
      </c>
      <c r="B21" s="13"/>
      <c r="C21" s="14"/>
      <c r="D21" s="14"/>
      <c r="E21" s="14"/>
      <c r="F21" s="14"/>
      <c r="G21" s="15">
        <f>G16-0.6%</f>
        <v>1.17E-2</v>
      </c>
      <c r="H21" s="71"/>
    </row>
    <row r="22" spans="1:8" s="7" customFormat="1" ht="17.25" customHeight="1" x14ac:dyDescent="0.2">
      <c r="A22" s="16" t="s">
        <v>33</v>
      </c>
      <c r="B22" s="16"/>
      <c r="G22" s="8">
        <f>G16-0.8%</f>
        <v>9.7000000000000003E-3</v>
      </c>
      <c r="H22" s="71"/>
    </row>
    <row r="23" spans="1:8" s="7" customFormat="1" ht="17.25" customHeight="1" x14ac:dyDescent="0.2">
      <c r="A23" s="13" t="s">
        <v>28</v>
      </c>
      <c r="B23" s="13"/>
      <c r="C23" s="14"/>
      <c r="D23" s="14"/>
      <c r="E23" s="14"/>
      <c r="F23" s="14"/>
      <c r="G23" s="15">
        <f>G16-0.55%</f>
        <v>1.2199999999999999E-2</v>
      </c>
      <c r="H23" s="71"/>
    </row>
    <row r="24" spans="1:8" s="7" customFormat="1" ht="17.25" customHeight="1" x14ac:dyDescent="0.2">
      <c r="A24" s="16" t="s">
        <v>29</v>
      </c>
      <c r="B24" s="16"/>
      <c r="G24" s="8">
        <f>G16-1.1%</f>
        <v>6.6999999999999994E-3</v>
      </c>
      <c r="H24" s="71"/>
    </row>
    <row r="25" spans="1:8" s="7" customFormat="1" ht="17.25" customHeight="1" x14ac:dyDescent="0.2">
      <c r="A25" s="13" t="s">
        <v>35</v>
      </c>
      <c r="B25" s="13"/>
      <c r="C25" s="14"/>
      <c r="D25" s="14"/>
      <c r="E25" s="14"/>
      <c r="F25" s="14"/>
      <c r="G25" s="15">
        <f>G16-0.45%</f>
        <v>1.32E-2</v>
      </c>
      <c r="H25" s="71"/>
    </row>
    <row r="26" spans="1:8" s="7" customFormat="1" ht="17.25" customHeight="1" x14ac:dyDescent="0.2">
      <c r="A26" s="16" t="s">
        <v>31</v>
      </c>
      <c r="B26" s="16"/>
      <c r="G26" s="8">
        <f>G16-0.25%</f>
        <v>1.52E-2</v>
      </c>
      <c r="H26" s="71"/>
    </row>
    <row r="27" spans="1:8" s="7" customFormat="1" ht="17.25" customHeight="1" x14ac:dyDescent="0.2">
      <c r="A27" s="13" t="s">
        <v>36</v>
      </c>
      <c r="B27" s="13"/>
      <c r="C27" s="14"/>
      <c r="D27" s="14"/>
      <c r="E27" s="14"/>
      <c r="F27" s="14"/>
      <c r="G27" s="15">
        <f>G16-0.6%</f>
        <v>1.17E-2</v>
      </c>
      <c r="H27" s="71"/>
    </row>
    <row r="28" spans="1:8" s="7" customFormat="1" ht="17.25" customHeight="1" x14ac:dyDescent="0.2">
      <c r="A28" s="16" t="s">
        <v>37</v>
      </c>
      <c r="B28" s="16"/>
      <c r="G28" s="8">
        <f>G16-0.85%</f>
        <v>9.1999999999999998E-3</v>
      </c>
      <c r="H28" s="71"/>
    </row>
    <row r="29" spans="1:8" s="7" customFormat="1" ht="17.25" customHeight="1" x14ac:dyDescent="0.2">
      <c r="A29" s="13" t="s">
        <v>38</v>
      </c>
      <c r="B29" s="13"/>
      <c r="C29" s="14"/>
      <c r="D29" s="14"/>
      <c r="E29" s="14"/>
      <c r="F29" s="14"/>
      <c r="G29" s="15">
        <f>G16-1.1%</f>
        <v>6.6999999999999994E-3</v>
      </c>
      <c r="H29" s="71"/>
    </row>
    <row r="30" spans="1:8" s="7" customFormat="1" ht="17.25" customHeight="1" x14ac:dyDescent="0.2">
      <c r="A30" s="16" t="s">
        <v>32</v>
      </c>
      <c r="B30" s="16"/>
      <c r="G30" s="8">
        <f>G16-0.4%</f>
        <v>1.37E-2</v>
      </c>
      <c r="H30" s="71"/>
    </row>
    <row r="31" spans="1:8" s="7" customFormat="1" ht="17.25" customHeight="1" x14ac:dyDescent="0.2">
      <c r="A31" s="9" t="s">
        <v>54</v>
      </c>
      <c r="B31" s="9"/>
      <c r="C31" s="9"/>
      <c r="D31" s="9"/>
      <c r="E31" s="9"/>
      <c r="F31" s="9"/>
      <c r="G31" s="64">
        <v>2.4300000000000002</v>
      </c>
      <c r="H31" s="71"/>
    </row>
    <row r="32" spans="1:8" s="7" customFormat="1" ht="17.25" customHeight="1" x14ac:dyDescent="0.2">
      <c r="A32" s="9" t="s">
        <v>42</v>
      </c>
      <c r="B32" s="9"/>
      <c r="C32" s="9"/>
      <c r="D32" s="9"/>
      <c r="E32" s="9"/>
      <c r="F32" s="9"/>
      <c r="G32" s="9">
        <v>12</v>
      </c>
      <c r="H32" s="71"/>
    </row>
    <row r="33" spans="1:10" s="7" customFormat="1" ht="17.25" customHeight="1" x14ac:dyDescent="0.2">
      <c r="A33" s="9" t="s">
        <v>3</v>
      </c>
      <c r="B33" s="9"/>
      <c r="C33" s="9"/>
      <c r="D33" s="9"/>
      <c r="E33" s="9"/>
      <c r="F33" s="9"/>
      <c r="G33" s="55">
        <v>5666</v>
      </c>
      <c r="H33" s="71"/>
    </row>
    <row r="34" spans="1:10" s="7" customFormat="1" ht="17.25" customHeight="1" x14ac:dyDescent="0.2">
      <c r="A34" s="9" t="s">
        <v>4</v>
      </c>
      <c r="B34" s="9"/>
      <c r="C34" s="9"/>
      <c r="D34" s="9"/>
      <c r="E34" s="9"/>
      <c r="F34" s="9"/>
      <c r="G34" s="54">
        <v>1.0124</v>
      </c>
      <c r="H34" s="71"/>
    </row>
    <row r="35" spans="1:10" s="7" customFormat="1" ht="17.25" customHeight="1" thickBot="1" x14ac:dyDescent="0.25">
      <c r="A35" s="31" t="s">
        <v>24</v>
      </c>
      <c r="B35" s="31"/>
      <c r="C35" s="31"/>
      <c r="D35" s="31"/>
      <c r="E35" s="31"/>
      <c r="F35" s="31"/>
      <c r="G35" s="47">
        <v>0.63729999999999998</v>
      </c>
      <c r="H35" s="71"/>
    </row>
    <row r="36" spans="1:10" s="5" customFormat="1" ht="12" x14ac:dyDescent="0.2"/>
    <row r="37" spans="1:10" s="4" customFormat="1" ht="17.25" customHeight="1" x14ac:dyDescent="0.2">
      <c r="A37" s="35" t="s">
        <v>6</v>
      </c>
      <c r="B37" s="36"/>
      <c r="C37" s="36"/>
      <c r="E37" s="35" t="s">
        <v>10</v>
      </c>
      <c r="F37" s="35"/>
      <c r="G37" s="35"/>
      <c r="H37" s="35"/>
      <c r="I37" s="35"/>
    </row>
    <row r="38" spans="1:10" s="19" customFormat="1" ht="17.25" customHeight="1" x14ac:dyDescent="0.2">
      <c r="A38" s="62" t="s">
        <v>7</v>
      </c>
      <c r="B38" s="18" t="s">
        <v>8</v>
      </c>
      <c r="C38" s="37" t="s">
        <v>9</v>
      </c>
      <c r="D38" s="59"/>
      <c r="E38" s="59"/>
      <c r="F38" s="59"/>
      <c r="G38" s="59"/>
      <c r="H38" s="59"/>
      <c r="I38" s="61" t="s">
        <v>15</v>
      </c>
      <c r="J38" s="59"/>
    </row>
    <row r="39" spans="1:10" s="4" customFormat="1" ht="17.25" customHeight="1" x14ac:dyDescent="0.2">
      <c r="A39" s="20" t="s">
        <v>65</v>
      </c>
      <c r="B39" s="21" t="s">
        <v>49</v>
      </c>
      <c r="C39" s="21" t="s">
        <v>45</v>
      </c>
      <c r="D39" s="70"/>
      <c r="E39" s="20" t="s">
        <v>11</v>
      </c>
      <c r="F39" s="22"/>
      <c r="G39" s="22"/>
      <c r="H39" s="22"/>
      <c r="I39" s="48">
        <v>0.67653399999999997</v>
      </c>
      <c r="J39" s="70"/>
    </row>
    <row r="40" spans="1:10" s="4" customFormat="1" ht="17.25" customHeight="1" x14ac:dyDescent="0.2">
      <c r="A40" s="23" t="s">
        <v>52</v>
      </c>
      <c r="B40" s="24" t="s">
        <v>44</v>
      </c>
      <c r="C40" s="24" t="s">
        <v>51</v>
      </c>
      <c r="D40" s="70"/>
      <c r="E40" s="6" t="s">
        <v>12</v>
      </c>
      <c r="I40" s="67">
        <v>6.8729999999999998E-3</v>
      </c>
      <c r="J40" s="70"/>
    </row>
    <row r="41" spans="1:10" s="4" customFormat="1" ht="17.25" customHeight="1" x14ac:dyDescent="0.2">
      <c r="A41" s="20" t="s">
        <v>47</v>
      </c>
      <c r="B41" s="21" t="s">
        <v>46</v>
      </c>
      <c r="C41" s="21" t="s">
        <v>45</v>
      </c>
      <c r="D41" s="70"/>
      <c r="E41" s="20" t="s">
        <v>13</v>
      </c>
      <c r="F41" s="22"/>
      <c r="G41" s="22"/>
      <c r="H41" s="22"/>
      <c r="I41" s="48">
        <v>0.21734899999999999</v>
      </c>
      <c r="J41" s="70"/>
    </row>
    <row r="42" spans="1:10" s="4" customFormat="1" ht="17.25" customHeight="1" thickBot="1" x14ac:dyDescent="0.25">
      <c r="A42" s="23" t="s">
        <v>67</v>
      </c>
      <c r="B42" s="24" t="s">
        <v>49</v>
      </c>
      <c r="C42" s="24" t="s">
        <v>45</v>
      </c>
      <c r="D42" s="70"/>
      <c r="E42" s="34" t="s">
        <v>14</v>
      </c>
      <c r="F42" s="26"/>
      <c r="G42" s="26"/>
      <c r="H42" s="26"/>
      <c r="I42" s="68">
        <v>9.9245E-2</v>
      </c>
      <c r="J42" s="70"/>
    </row>
    <row r="43" spans="1:10" s="4" customFormat="1" ht="17.25" customHeight="1" x14ac:dyDescent="0.2">
      <c r="A43" s="20" t="s">
        <v>64</v>
      </c>
      <c r="B43" s="21" t="s">
        <v>46</v>
      </c>
      <c r="C43" s="21" t="s">
        <v>45</v>
      </c>
      <c r="D43" s="70"/>
      <c r="J43" s="70"/>
    </row>
    <row r="44" spans="1:10" s="5" customFormat="1" ht="12" x14ac:dyDescent="0.2"/>
    <row r="45" spans="1:10" s="4" customFormat="1" ht="17.25" customHeight="1" x14ac:dyDescent="0.2">
      <c r="A45" s="35" t="s">
        <v>16</v>
      </c>
      <c r="B45" s="36"/>
      <c r="C45" s="36"/>
      <c r="D45" s="36"/>
      <c r="E45" s="70"/>
    </row>
    <row r="46" spans="1:10" s="19" customFormat="1" ht="17.25" customHeight="1" x14ac:dyDescent="0.2">
      <c r="A46" s="59"/>
      <c r="B46" s="59"/>
      <c r="C46" s="59"/>
      <c r="D46" s="60" t="s">
        <v>15</v>
      </c>
      <c r="E46" s="59"/>
    </row>
    <row r="47" spans="1:10" s="4" customFormat="1" ht="17.25" customHeight="1" x14ac:dyDescent="0.2">
      <c r="A47" s="14" t="s">
        <v>17</v>
      </c>
      <c r="B47" s="22"/>
      <c r="C47" s="22"/>
      <c r="D47" s="48">
        <v>0.167909</v>
      </c>
      <c r="E47" s="70"/>
    </row>
    <row r="48" spans="1:10" s="4" customFormat="1" ht="17.25" customHeight="1" x14ac:dyDescent="0.2">
      <c r="A48" s="7" t="s">
        <v>18</v>
      </c>
      <c r="D48" s="67">
        <v>5.7078999999999998E-2</v>
      </c>
      <c r="E48" s="70"/>
    </row>
    <row r="49" spans="1:9" s="4" customFormat="1" ht="17.25" customHeight="1" x14ac:dyDescent="0.2">
      <c r="A49" s="14" t="s">
        <v>53</v>
      </c>
      <c r="B49" s="22"/>
      <c r="C49" s="22"/>
      <c r="D49" s="48">
        <v>0.2908</v>
      </c>
      <c r="E49" s="70"/>
    </row>
    <row r="50" spans="1:9" s="4" customFormat="1" ht="17.25" customHeight="1" x14ac:dyDescent="0.2">
      <c r="A50" s="7" t="s">
        <v>19</v>
      </c>
      <c r="D50" s="67">
        <v>0.21838399999999999</v>
      </c>
      <c r="E50" s="70"/>
    </row>
    <row r="51" spans="1:9" s="4" customFormat="1" ht="17.25" customHeight="1" x14ac:dyDescent="0.2">
      <c r="A51" s="14" t="s">
        <v>20</v>
      </c>
      <c r="B51" s="22"/>
      <c r="C51" s="22"/>
      <c r="D51" s="48">
        <v>0.14107900000000001</v>
      </c>
      <c r="E51" s="70"/>
    </row>
    <row r="52" spans="1:9" s="4" customFormat="1" ht="17.25" customHeight="1" x14ac:dyDescent="0.2">
      <c r="A52" s="7" t="s">
        <v>12</v>
      </c>
      <c r="D52" s="67">
        <v>6.7889999999999999E-3</v>
      </c>
      <c r="E52" s="70"/>
    </row>
    <row r="53" spans="1:9" s="4" customFormat="1" ht="17.25" customHeight="1" x14ac:dyDescent="0.2">
      <c r="A53" s="14" t="s">
        <v>21</v>
      </c>
      <c r="B53" s="22"/>
      <c r="C53" s="22"/>
      <c r="D53" s="48">
        <v>5.4699999999999996E-4</v>
      </c>
      <c r="E53" s="70"/>
    </row>
    <row r="54" spans="1:9" s="4" customFormat="1" ht="17.25" customHeight="1" thickBot="1" x14ac:dyDescent="0.25">
      <c r="A54" s="39" t="s">
        <v>14</v>
      </c>
      <c r="B54" s="26"/>
      <c r="C54" s="26"/>
      <c r="D54" s="68">
        <v>0.11741799999999999</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9"/>
  <dimension ref="A1:L65"/>
  <sheetViews>
    <sheetView showGridLines="0" zoomScaleNormal="100" workbookViewId="0">
      <selection activeCell="D54" sqref="D47:D54"/>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42400</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29581408102.560001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1.77E-2</v>
      </c>
      <c r="H16" s="71"/>
    </row>
    <row r="17" spans="1:8" s="7" customFormat="1" ht="17.25" customHeight="1" x14ac:dyDescent="0.2">
      <c r="A17" s="13" t="s">
        <v>22</v>
      </c>
      <c r="B17" s="13"/>
      <c r="C17" s="14"/>
      <c r="D17" s="14"/>
      <c r="E17" s="14"/>
      <c r="F17" s="14"/>
      <c r="G17" s="15">
        <f>G16-0.3%</f>
        <v>1.4700000000000001E-2</v>
      </c>
      <c r="H17" s="71"/>
    </row>
    <row r="18" spans="1:8" s="7" customFormat="1" ht="17.25" customHeight="1" x14ac:dyDescent="0.2">
      <c r="A18" s="16" t="s">
        <v>25</v>
      </c>
      <c r="B18" s="16"/>
      <c r="G18" s="8">
        <f>G16-0.2%</f>
        <v>1.5699999999999999E-2</v>
      </c>
      <c r="H18" s="71"/>
    </row>
    <row r="19" spans="1:8" s="7" customFormat="1" ht="17.25" customHeight="1" x14ac:dyDescent="0.2">
      <c r="A19" s="13" t="s">
        <v>26</v>
      </c>
      <c r="B19" s="13"/>
      <c r="C19" s="14"/>
      <c r="D19" s="14"/>
      <c r="E19" s="14"/>
      <c r="F19" s="14"/>
      <c r="G19" s="15">
        <f>G16-0.5%</f>
        <v>1.2699999999999999E-2</v>
      </c>
      <c r="H19" s="71"/>
    </row>
    <row r="20" spans="1:8" s="7" customFormat="1" ht="17.25" customHeight="1" x14ac:dyDescent="0.2">
      <c r="A20" s="16" t="s">
        <v>27</v>
      </c>
      <c r="B20" s="16"/>
      <c r="G20" s="8">
        <f>G16-0.85%</f>
        <v>9.1999999999999998E-3</v>
      </c>
      <c r="H20" s="71"/>
    </row>
    <row r="21" spans="1:8" s="7" customFormat="1" ht="17.25" customHeight="1" x14ac:dyDescent="0.2">
      <c r="A21" s="13" t="s">
        <v>34</v>
      </c>
      <c r="B21" s="13"/>
      <c r="C21" s="14"/>
      <c r="D21" s="14"/>
      <c r="E21" s="14"/>
      <c r="F21" s="14"/>
      <c r="G21" s="15">
        <f>G16-0.6%</f>
        <v>1.17E-2</v>
      </c>
      <c r="H21" s="71"/>
    </row>
    <row r="22" spans="1:8" s="7" customFormat="1" ht="17.25" customHeight="1" x14ac:dyDescent="0.2">
      <c r="A22" s="16" t="s">
        <v>33</v>
      </c>
      <c r="B22" s="16"/>
      <c r="G22" s="8">
        <f>G16-0.8%</f>
        <v>9.7000000000000003E-3</v>
      </c>
      <c r="H22" s="71"/>
    </row>
    <row r="23" spans="1:8" s="7" customFormat="1" ht="17.25" customHeight="1" x14ac:dyDescent="0.2">
      <c r="A23" s="13" t="s">
        <v>28</v>
      </c>
      <c r="B23" s="13"/>
      <c r="C23" s="14"/>
      <c r="D23" s="14"/>
      <c r="E23" s="14"/>
      <c r="F23" s="14"/>
      <c r="G23" s="15">
        <f>G16-0.55%</f>
        <v>1.2199999999999999E-2</v>
      </c>
      <c r="H23" s="71"/>
    </row>
    <row r="24" spans="1:8" s="7" customFormat="1" ht="17.25" customHeight="1" x14ac:dyDescent="0.2">
      <c r="A24" s="16" t="s">
        <v>29</v>
      </c>
      <c r="B24" s="16"/>
      <c r="G24" s="8">
        <f>G16-1.1%</f>
        <v>6.6999999999999994E-3</v>
      </c>
      <c r="H24" s="71"/>
    </row>
    <row r="25" spans="1:8" s="7" customFormat="1" ht="17.25" customHeight="1" x14ac:dyDescent="0.2">
      <c r="A25" s="13" t="s">
        <v>35</v>
      </c>
      <c r="B25" s="13"/>
      <c r="C25" s="14"/>
      <c r="D25" s="14"/>
      <c r="E25" s="14"/>
      <c r="F25" s="14"/>
      <c r="G25" s="15">
        <f>G16-0.45%</f>
        <v>1.32E-2</v>
      </c>
      <c r="H25" s="71"/>
    </row>
    <row r="26" spans="1:8" s="7" customFormat="1" ht="17.25" customHeight="1" x14ac:dyDescent="0.2">
      <c r="A26" s="16" t="s">
        <v>31</v>
      </c>
      <c r="B26" s="16"/>
      <c r="G26" s="8">
        <f>G16-0.25%</f>
        <v>1.52E-2</v>
      </c>
      <c r="H26" s="71"/>
    </row>
    <row r="27" spans="1:8" s="7" customFormat="1" ht="17.25" customHeight="1" x14ac:dyDescent="0.2">
      <c r="A27" s="13" t="s">
        <v>36</v>
      </c>
      <c r="B27" s="13"/>
      <c r="C27" s="14"/>
      <c r="D27" s="14"/>
      <c r="E27" s="14"/>
      <c r="F27" s="14"/>
      <c r="G27" s="15">
        <f>G16-0.6%</f>
        <v>1.17E-2</v>
      </c>
      <c r="H27" s="71"/>
    </row>
    <row r="28" spans="1:8" s="7" customFormat="1" ht="17.25" customHeight="1" x14ac:dyDescent="0.2">
      <c r="A28" s="16" t="s">
        <v>37</v>
      </c>
      <c r="B28" s="16"/>
      <c r="G28" s="8">
        <f>G16-0.85%</f>
        <v>9.1999999999999998E-3</v>
      </c>
      <c r="H28" s="71"/>
    </row>
    <row r="29" spans="1:8" s="7" customFormat="1" ht="17.25" customHeight="1" x14ac:dyDescent="0.2">
      <c r="A29" s="13" t="s">
        <v>38</v>
      </c>
      <c r="B29" s="13"/>
      <c r="C29" s="14"/>
      <c r="D29" s="14"/>
      <c r="E29" s="14"/>
      <c r="F29" s="14"/>
      <c r="G29" s="15">
        <f>G16-1.1%</f>
        <v>6.6999999999999994E-3</v>
      </c>
      <c r="H29" s="71"/>
    </row>
    <row r="30" spans="1:8" s="7" customFormat="1" ht="17.25" customHeight="1" x14ac:dyDescent="0.2">
      <c r="A30" s="16" t="s">
        <v>32</v>
      </c>
      <c r="B30" s="16"/>
      <c r="G30" s="8">
        <f>G16-0.4%</f>
        <v>1.37E-2</v>
      </c>
      <c r="H30" s="71"/>
    </row>
    <row r="31" spans="1:8" s="7" customFormat="1" ht="17.25" customHeight="1" x14ac:dyDescent="0.2">
      <c r="A31" s="9" t="s">
        <v>54</v>
      </c>
      <c r="B31" s="9"/>
      <c r="C31" s="9"/>
      <c r="D31" s="9"/>
      <c r="E31" s="9"/>
      <c r="F31" s="9"/>
      <c r="G31" s="64">
        <v>2.4500000000000002</v>
      </c>
      <c r="H31" s="71"/>
    </row>
    <row r="32" spans="1:8" s="7" customFormat="1" ht="17.25" customHeight="1" x14ac:dyDescent="0.2">
      <c r="A32" s="9" t="s">
        <v>42</v>
      </c>
      <c r="B32" s="9"/>
      <c r="C32" s="9"/>
      <c r="D32" s="9"/>
      <c r="E32" s="9"/>
      <c r="F32" s="9"/>
      <c r="G32" s="9">
        <v>12</v>
      </c>
      <c r="H32" s="71"/>
    </row>
    <row r="33" spans="1:10" s="7" customFormat="1" ht="17.25" customHeight="1" x14ac:dyDescent="0.2">
      <c r="A33" s="9" t="s">
        <v>3</v>
      </c>
      <c r="B33" s="9"/>
      <c r="C33" s="9"/>
      <c r="D33" s="9"/>
      <c r="E33" s="9"/>
      <c r="F33" s="9"/>
      <c r="G33" s="55">
        <v>5741</v>
      </c>
      <c r="H33" s="71"/>
    </row>
    <row r="34" spans="1:10" s="7" customFormat="1" ht="17.25" customHeight="1" x14ac:dyDescent="0.2">
      <c r="A34" s="9" t="s">
        <v>4</v>
      </c>
      <c r="B34" s="9"/>
      <c r="C34" s="9"/>
      <c r="D34" s="9"/>
      <c r="E34" s="9"/>
      <c r="F34" s="9"/>
      <c r="G34" s="54">
        <v>1.0114000000000001</v>
      </c>
      <c r="H34" s="71"/>
    </row>
    <row r="35" spans="1:10" s="7" customFormat="1" ht="17.25" customHeight="1" thickBot="1" x14ac:dyDescent="0.25">
      <c r="A35" s="31" t="s">
        <v>24</v>
      </c>
      <c r="B35" s="31"/>
      <c r="C35" s="31"/>
      <c r="D35" s="31"/>
      <c r="E35" s="31"/>
      <c r="F35" s="31"/>
      <c r="G35" s="47">
        <v>0.63729999999999998</v>
      </c>
      <c r="H35" s="71"/>
    </row>
    <row r="36" spans="1:10" s="5" customFormat="1" ht="12" x14ac:dyDescent="0.2"/>
    <row r="37" spans="1:10" s="4" customFormat="1" ht="17.25" customHeight="1" x14ac:dyDescent="0.2">
      <c r="A37" s="35" t="s">
        <v>6</v>
      </c>
      <c r="B37" s="36"/>
      <c r="C37" s="36"/>
      <c r="E37" s="35" t="s">
        <v>10</v>
      </c>
      <c r="F37" s="35"/>
      <c r="G37" s="35"/>
      <c r="H37" s="35"/>
      <c r="I37" s="35"/>
    </row>
    <row r="38" spans="1:10" s="19" customFormat="1" ht="17.25" customHeight="1" x14ac:dyDescent="0.2">
      <c r="A38" s="62" t="s">
        <v>7</v>
      </c>
      <c r="B38" s="18" t="s">
        <v>8</v>
      </c>
      <c r="C38" s="37" t="s">
        <v>9</v>
      </c>
      <c r="D38" s="59"/>
      <c r="E38" s="59"/>
      <c r="F38" s="59"/>
      <c r="G38" s="59"/>
      <c r="H38" s="59"/>
      <c r="I38" s="61" t="s">
        <v>15</v>
      </c>
      <c r="J38" s="59"/>
    </row>
    <row r="39" spans="1:10" s="4" customFormat="1" ht="17.25" customHeight="1" x14ac:dyDescent="0.2">
      <c r="A39" s="20" t="s">
        <v>65</v>
      </c>
      <c r="B39" s="21" t="s">
        <v>49</v>
      </c>
      <c r="C39" s="21" t="s">
        <v>45</v>
      </c>
      <c r="D39" s="70"/>
      <c r="E39" s="20" t="s">
        <v>11</v>
      </c>
      <c r="F39" s="22"/>
      <c r="G39" s="22"/>
      <c r="H39" s="22"/>
      <c r="I39" s="48">
        <v>0.66900000000000004</v>
      </c>
      <c r="J39" s="70"/>
    </row>
    <row r="40" spans="1:10" s="4" customFormat="1" ht="17.25" customHeight="1" x14ac:dyDescent="0.2">
      <c r="A40" s="23" t="s">
        <v>52</v>
      </c>
      <c r="B40" s="24" t="s">
        <v>44</v>
      </c>
      <c r="C40" s="24" t="s">
        <v>51</v>
      </c>
      <c r="D40" s="70"/>
      <c r="E40" s="6" t="s">
        <v>12</v>
      </c>
      <c r="I40" s="67">
        <v>6.8999999999999999E-3</v>
      </c>
      <c r="J40" s="70"/>
    </row>
    <row r="41" spans="1:10" s="4" customFormat="1" ht="17.25" customHeight="1" x14ac:dyDescent="0.2">
      <c r="A41" s="20" t="s">
        <v>47</v>
      </c>
      <c r="B41" s="21" t="s">
        <v>46</v>
      </c>
      <c r="C41" s="21" t="s">
        <v>45</v>
      </c>
      <c r="D41" s="70"/>
      <c r="E41" s="20" t="s">
        <v>13</v>
      </c>
      <c r="F41" s="22"/>
      <c r="G41" s="22"/>
      <c r="H41" s="22"/>
      <c r="I41" s="48">
        <v>0.21820000000000001</v>
      </c>
      <c r="J41" s="70"/>
    </row>
    <row r="42" spans="1:10" s="4" customFormat="1" ht="17.25" customHeight="1" thickBot="1" x14ac:dyDescent="0.25">
      <c r="A42" s="23" t="s">
        <v>67</v>
      </c>
      <c r="B42" s="24" t="s">
        <v>49</v>
      </c>
      <c r="C42" s="24" t="s">
        <v>45</v>
      </c>
      <c r="D42" s="70"/>
      <c r="E42" s="34" t="s">
        <v>14</v>
      </c>
      <c r="F42" s="26"/>
      <c r="G42" s="26"/>
      <c r="H42" s="26"/>
      <c r="I42" s="68">
        <v>0.10589999999999999</v>
      </c>
      <c r="J42" s="70"/>
    </row>
    <row r="43" spans="1:10" s="4" customFormat="1" ht="17.25" customHeight="1" x14ac:dyDescent="0.2">
      <c r="A43" s="20" t="s">
        <v>64</v>
      </c>
      <c r="B43" s="21" t="s">
        <v>46</v>
      </c>
      <c r="C43" s="21" t="s">
        <v>45</v>
      </c>
      <c r="D43" s="70"/>
    </row>
    <row r="44" spans="1:10" s="5" customFormat="1" ht="12" x14ac:dyDescent="0.2"/>
    <row r="45" spans="1:10" s="4" customFormat="1" ht="17.25" customHeight="1" x14ac:dyDescent="0.2">
      <c r="A45" s="35" t="s">
        <v>16</v>
      </c>
      <c r="B45" s="36"/>
      <c r="C45" s="36"/>
      <c r="D45" s="36"/>
    </row>
    <row r="46" spans="1:10" s="19" customFormat="1" ht="17.25" customHeight="1" x14ac:dyDescent="0.2">
      <c r="A46" s="59"/>
      <c r="B46" s="59"/>
      <c r="C46" s="59"/>
      <c r="D46" s="60" t="s">
        <v>15</v>
      </c>
      <c r="E46" s="59"/>
    </row>
    <row r="47" spans="1:10" s="4" customFormat="1" ht="17.25" customHeight="1" x14ac:dyDescent="0.2">
      <c r="A47" s="14" t="s">
        <v>17</v>
      </c>
      <c r="B47" s="22"/>
      <c r="C47" s="22"/>
      <c r="D47" s="48">
        <v>0.17280000000000001</v>
      </c>
      <c r="E47" s="70"/>
    </row>
    <row r="48" spans="1:10" s="4" customFormat="1" ht="17.25" customHeight="1" x14ac:dyDescent="0.2">
      <c r="A48" s="7" t="s">
        <v>18</v>
      </c>
      <c r="D48" s="67">
        <v>5.6099999999999997E-2</v>
      </c>
      <c r="E48" s="70"/>
    </row>
    <row r="49" spans="1:9" s="4" customFormat="1" ht="17.25" customHeight="1" x14ac:dyDescent="0.2">
      <c r="A49" s="14" t="s">
        <v>53</v>
      </c>
      <c r="B49" s="22"/>
      <c r="C49" s="22"/>
      <c r="D49" s="48">
        <v>0.28470000000000001</v>
      </c>
      <c r="E49" s="70"/>
    </row>
    <row r="50" spans="1:9" s="4" customFormat="1" ht="17.25" customHeight="1" x14ac:dyDescent="0.2">
      <c r="A50" s="7" t="s">
        <v>19</v>
      </c>
      <c r="D50" s="67">
        <v>0.2261</v>
      </c>
      <c r="E50" s="70"/>
    </row>
    <row r="51" spans="1:9" s="4" customFormat="1" ht="17.25" customHeight="1" x14ac:dyDescent="0.2">
      <c r="A51" s="14" t="s">
        <v>20</v>
      </c>
      <c r="B51" s="22"/>
      <c r="C51" s="22"/>
      <c r="D51" s="48">
        <v>0.13880000000000001</v>
      </c>
      <c r="E51" s="70"/>
    </row>
    <row r="52" spans="1:9" s="4" customFormat="1" ht="17.25" customHeight="1" x14ac:dyDescent="0.2">
      <c r="A52" s="7" t="s">
        <v>12</v>
      </c>
      <c r="D52" s="67">
        <v>6.7999999999999996E-3</v>
      </c>
      <c r="E52" s="70"/>
    </row>
    <row r="53" spans="1:9" s="4" customFormat="1" ht="17.25" customHeight="1" x14ac:dyDescent="0.2">
      <c r="A53" s="14" t="s">
        <v>21</v>
      </c>
      <c r="B53" s="22"/>
      <c r="C53" s="22"/>
      <c r="D53" s="48">
        <v>6.9999999999999999E-4</v>
      </c>
      <c r="E53" s="70"/>
    </row>
    <row r="54" spans="1:9" s="4" customFormat="1" ht="17.25" customHeight="1" thickBot="1" x14ac:dyDescent="0.25">
      <c r="A54" s="39" t="s">
        <v>14</v>
      </c>
      <c r="B54" s="26"/>
      <c r="C54" s="26"/>
      <c r="D54" s="68">
        <v>0.1139</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20"/>
  <dimension ref="A1:L65"/>
  <sheetViews>
    <sheetView showGridLines="0" zoomScaleNormal="100" workbookViewId="0">
      <selection activeCell="B58" sqref="B58"/>
    </sheetView>
  </sheetViews>
  <sheetFormatPr defaultColWidth="9.140625" defaultRowHeight="12.75" x14ac:dyDescent="0.2"/>
  <cols>
    <col min="1" max="1" width="28" style="1" customWidth="1"/>
    <col min="2" max="2" width="14.140625" style="1" bestFit="1" customWidth="1"/>
    <col min="3" max="3" width="9.28515625" style="1" customWidth="1"/>
    <col min="4" max="4" width="18.140625" style="1" bestFit="1" customWidth="1"/>
    <col min="5" max="5" width="8.7109375" style="1" customWidth="1"/>
    <col min="6" max="6" width="9.28515625" style="1" customWidth="1"/>
    <col min="7" max="7" width="11.140625" style="1" customWidth="1"/>
    <col min="8" max="8" width="5.140625" style="1" customWidth="1"/>
    <col min="9" max="9" width="8.7109375" style="1" customWidth="1"/>
    <col min="10" max="11" width="9.140625" style="1"/>
    <col min="12" max="12" width="9.140625" style="1" customWidth="1"/>
    <col min="13" max="16384" width="9.140625" style="1"/>
  </cols>
  <sheetData>
    <row r="1" spans="1:12" s="4" customFormat="1" ht="12" x14ac:dyDescent="0.2">
      <c r="A1" s="28"/>
    </row>
    <row r="2" spans="1:12" s="5" customFormat="1" ht="12" customHeight="1" x14ac:dyDescent="0.2">
      <c r="A2" s="29"/>
      <c r="B2" s="145" t="s">
        <v>71</v>
      </c>
      <c r="C2" s="146"/>
      <c r="D2" s="146"/>
      <c r="E2" s="146"/>
      <c r="F2" s="30"/>
    </row>
    <row r="3" spans="1:12" s="5" customFormat="1" ht="12" customHeight="1" x14ac:dyDescent="0.2">
      <c r="A3" s="29"/>
      <c r="B3" s="145"/>
      <c r="C3" s="146"/>
      <c r="D3" s="146"/>
      <c r="E3" s="146"/>
      <c r="F3" s="30"/>
    </row>
    <row r="4" spans="1:12" s="5" customFormat="1" ht="12" customHeight="1" x14ac:dyDescent="0.2">
      <c r="A4" s="29"/>
      <c r="B4" s="145"/>
      <c r="C4" s="146"/>
      <c r="D4" s="146"/>
      <c r="E4" s="146"/>
      <c r="F4" s="30"/>
    </row>
    <row r="5" spans="1:12" s="5" customFormat="1" ht="12" customHeight="1" x14ac:dyDescent="0.2">
      <c r="A5" s="29"/>
      <c r="B5" s="145"/>
      <c r="C5" s="146"/>
      <c r="D5" s="146"/>
      <c r="E5" s="146"/>
      <c r="F5" s="30"/>
    </row>
    <row r="6" spans="1:12" s="5" customFormat="1" ht="12" customHeight="1" x14ac:dyDescent="0.2">
      <c r="A6" s="29"/>
      <c r="B6" s="145"/>
      <c r="C6" s="146"/>
      <c r="D6" s="146"/>
      <c r="E6" s="146"/>
      <c r="F6" s="30"/>
    </row>
    <row r="7" spans="1:12" s="5" customFormat="1" ht="12" customHeight="1" x14ac:dyDescent="0.2">
      <c r="A7" s="29"/>
      <c r="B7" s="145"/>
      <c r="C7" s="146"/>
      <c r="D7" s="146"/>
      <c r="E7" s="146"/>
      <c r="F7" s="30"/>
    </row>
    <row r="8" spans="1:12" s="5" customFormat="1" ht="12" customHeight="1" x14ac:dyDescent="0.2">
      <c r="A8" s="29"/>
      <c r="C8" s="30"/>
      <c r="D8" s="30"/>
      <c r="E8" s="30"/>
      <c r="F8" s="30"/>
    </row>
    <row r="9" spans="1:12" s="5" customFormat="1" ht="12" customHeight="1" x14ac:dyDescent="0.2">
      <c r="C9" s="30"/>
      <c r="D9" s="30"/>
      <c r="E9" s="30"/>
      <c r="F9" s="30"/>
    </row>
    <row r="10" spans="1:12" s="4" customFormat="1" ht="17.25" customHeight="1" x14ac:dyDescent="0.2">
      <c r="A10" s="25" t="s">
        <v>0</v>
      </c>
      <c r="B10" s="63">
        <v>42369</v>
      </c>
      <c r="C10" s="30"/>
      <c r="D10" s="30"/>
      <c r="E10" s="30"/>
      <c r="F10" s="30"/>
    </row>
    <row r="11" spans="1:12" s="5" customFormat="1" ht="12" x14ac:dyDescent="0.2"/>
    <row r="12" spans="1:12" s="4" customFormat="1" ht="17.25" customHeight="1" x14ac:dyDescent="0.2">
      <c r="A12" s="35" t="s">
        <v>1</v>
      </c>
      <c r="B12" s="36"/>
      <c r="C12" s="36"/>
      <c r="D12" s="36"/>
      <c r="L12" s="57"/>
    </row>
    <row r="13" spans="1:12" s="4" customFormat="1" ht="17.25" customHeight="1" thickBot="1" x14ac:dyDescent="0.25">
      <c r="A13" s="39" t="s">
        <v>41</v>
      </c>
      <c r="B13" s="41"/>
      <c r="C13" s="41"/>
      <c r="D13" s="41">
        <v>29338269861.040001</v>
      </c>
    </row>
    <row r="14" spans="1:12" s="5" customFormat="1" ht="12" x14ac:dyDescent="0.2"/>
    <row r="15" spans="1:12" s="4" customFormat="1" ht="16.5" customHeight="1" x14ac:dyDescent="0.2">
      <c r="A15" s="35" t="s">
        <v>2</v>
      </c>
      <c r="B15" s="36"/>
      <c r="C15" s="36"/>
      <c r="D15" s="36"/>
      <c r="E15" s="36"/>
      <c r="F15" s="36"/>
      <c r="G15" s="36"/>
    </row>
    <row r="16" spans="1:12" s="7" customFormat="1" ht="17.25" customHeight="1" x14ac:dyDescent="0.2">
      <c r="A16" s="7" t="s">
        <v>70</v>
      </c>
      <c r="G16" s="8">
        <v>1.7500000000000002E-2</v>
      </c>
      <c r="H16" s="71"/>
    </row>
    <row r="17" spans="1:8" s="7" customFormat="1" ht="17.25" customHeight="1" x14ac:dyDescent="0.2">
      <c r="A17" s="13" t="s">
        <v>22</v>
      </c>
      <c r="B17" s="13"/>
      <c r="C17" s="14"/>
      <c r="D17" s="14"/>
      <c r="E17" s="14"/>
      <c r="F17" s="14"/>
      <c r="G17" s="15">
        <f>G16-0.3%</f>
        <v>1.4500000000000002E-2</v>
      </c>
      <c r="H17" s="71"/>
    </row>
    <row r="18" spans="1:8" s="7" customFormat="1" ht="17.25" customHeight="1" x14ac:dyDescent="0.2">
      <c r="A18" s="16" t="s">
        <v>25</v>
      </c>
      <c r="B18" s="16"/>
      <c r="G18" s="8">
        <f>G16-0.2%</f>
        <v>1.5500000000000002E-2</v>
      </c>
      <c r="H18" s="71"/>
    </row>
    <row r="19" spans="1:8" s="7" customFormat="1" ht="17.25" customHeight="1" x14ac:dyDescent="0.2">
      <c r="A19" s="13" t="s">
        <v>26</v>
      </c>
      <c r="B19" s="13"/>
      <c r="C19" s="14"/>
      <c r="D19" s="14"/>
      <c r="E19" s="14"/>
      <c r="F19" s="14"/>
      <c r="G19" s="15">
        <f>G16-0.5%</f>
        <v>1.2500000000000001E-2</v>
      </c>
      <c r="H19" s="71"/>
    </row>
    <row r="20" spans="1:8" s="7" customFormat="1" ht="17.25" customHeight="1" x14ac:dyDescent="0.2">
      <c r="A20" s="16" t="s">
        <v>27</v>
      </c>
      <c r="B20" s="16"/>
      <c r="G20" s="8">
        <f>G16-0.85%</f>
        <v>9.0000000000000011E-3</v>
      </c>
      <c r="H20" s="71"/>
    </row>
    <row r="21" spans="1:8" s="7" customFormat="1" ht="17.25" customHeight="1" x14ac:dyDescent="0.2">
      <c r="A21" s="13" t="s">
        <v>34</v>
      </c>
      <c r="B21" s="13"/>
      <c r="C21" s="14"/>
      <c r="D21" s="14"/>
      <c r="E21" s="14"/>
      <c r="F21" s="14"/>
      <c r="G21" s="15">
        <f>G16-0.6%</f>
        <v>1.1500000000000002E-2</v>
      </c>
      <c r="H21" s="71"/>
    </row>
    <row r="22" spans="1:8" s="7" customFormat="1" ht="17.25" customHeight="1" x14ac:dyDescent="0.2">
      <c r="A22" s="16" t="s">
        <v>33</v>
      </c>
      <c r="B22" s="16"/>
      <c r="G22" s="8">
        <f>G16-0.8%</f>
        <v>9.5000000000000015E-3</v>
      </c>
      <c r="H22" s="71"/>
    </row>
    <row r="23" spans="1:8" s="7" customFormat="1" ht="17.25" customHeight="1" x14ac:dyDescent="0.2">
      <c r="A23" s="13" t="s">
        <v>28</v>
      </c>
      <c r="B23" s="13"/>
      <c r="C23" s="14"/>
      <c r="D23" s="14"/>
      <c r="E23" s="14"/>
      <c r="F23" s="14"/>
      <c r="G23" s="15">
        <f>G16-0.55%</f>
        <v>1.2E-2</v>
      </c>
      <c r="H23" s="71"/>
    </row>
    <row r="24" spans="1:8" s="7" customFormat="1" ht="17.25" customHeight="1" x14ac:dyDescent="0.2">
      <c r="A24" s="16" t="s">
        <v>29</v>
      </c>
      <c r="B24" s="16"/>
      <c r="G24" s="8">
        <f>G16-1.1%</f>
        <v>6.5000000000000006E-3</v>
      </c>
      <c r="H24" s="71"/>
    </row>
    <row r="25" spans="1:8" s="7" customFormat="1" ht="17.25" customHeight="1" x14ac:dyDescent="0.2">
      <c r="A25" s="13" t="s">
        <v>35</v>
      </c>
      <c r="B25" s="13"/>
      <c r="C25" s="14"/>
      <c r="D25" s="14"/>
      <c r="E25" s="14"/>
      <c r="F25" s="14"/>
      <c r="G25" s="15">
        <f>G16-0.45%</f>
        <v>1.3000000000000001E-2</v>
      </c>
      <c r="H25" s="71"/>
    </row>
    <row r="26" spans="1:8" s="7" customFormat="1" ht="17.25" customHeight="1" x14ac:dyDescent="0.2">
      <c r="A26" s="16" t="s">
        <v>31</v>
      </c>
      <c r="B26" s="16"/>
      <c r="G26" s="8">
        <f>G16-0.25%</f>
        <v>1.5000000000000001E-2</v>
      </c>
      <c r="H26" s="71"/>
    </row>
    <row r="27" spans="1:8" s="7" customFormat="1" ht="17.25" customHeight="1" x14ac:dyDescent="0.2">
      <c r="A27" s="13" t="s">
        <v>36</v>
      </c>
      <c r="B27" s="13"/>
      <c r="C27" s="14"/>
      <c r="D27" s="14"/>
      <c r="E27" s="14"/>
      <c r="F27" s="14"/>
      <c r="G27" s="15">
        <f>G16-0.6%</f>
        <v>1.1500000000000002E-2</v>
      </c>
      <c r="H27" s="71"/>
    </row>
    <row r="28" spans="1:8" s="7" customFormat="1" ht="17.25" customHeight="1" x14ac:dyDescent="0.2">
      <c r="A28" s="16" t="s">
        <v>37</v>
      </c>
      <c r="B28" s="16"/>
      <c r="G28" s="8">
        <f>G16-0.85%</f>
        <v>9.0000000000000011E-3</v>
      </c>
      <c r="H28" s="71"/>
    </row>
    <row r="29" spans="1:8" s="7" customFormat="1" ht="17.25" customHeight="1" x14ac:dyDescent="0.2">
      <c r="A29" s="13" t="s">
        <v>38</v>
      </c>
      <c r="B29" s="13"/>
      <c r="C29" s="14"/>
      <c r="D29" s="14"/>
      <c r="E29" s="14"/>
      <c r="F29" s="14"/>
      <c r="G29" s="15">
        <f>G16-1.1%</f>
        <v>6.5000000000000006E-3</v>
      </c>
      <c r="H29" s="71"/>
    </row>
    <row r="30" spans="1:8" s="7" customFormat="1" ht="17.25" customHeight="1" x14ac:dyDescent="0.2">
      <c r="A30" s="16" t="s">
        <v>32</v>
      </c>
      <c r="B30" s="16"/>
      <c r="G30" s="8">
        <f>G16-0.4%</f>
        <v>1.3500000000000002E-2</v>
      </c>
      <c r="H30" s="71"/>
    </row>
    <row r="31" spans="1:8" s="7" customFormat="1" ht="17.25" customHeight="1" x14ac:dyDescent="0.2">
      <c r="A31" s="9" t="s">
        <v>54</v>
      </c>
      <c r="B31" s="9"/>
      <c r="C31" s="9"/>
      <c r="D31" s="9"/>
      <c r="E31" s="9"/>
      <c r="F31" s="9"/>
      <c r="G31" s="64">
        <v>2.5299999999999998</v>
      </c>
      <c r="H31" s="71"/>
    </row>
    <row r="32" spans="1:8" s="7" customFormat="1" ht="17.25" customHeight="1" x14ac:dyDescent="0.2">
      <c r="A32" s="9" t="s">
        <v>42</v>
      </c>
      <c r="B32" s="9"/>
      <c r="C32" s="9"/>
      <c r="D32" s="9"/>
      <c r="E32" s="9"/>
      <c r="F32" s="9"/>
      <c r="G32" s="9">
        <v>12</v>
      </c>
      <c r="H32" s="71"/>
    </row>
    <row r="33" spans="1:10" s="7" customFormat="1" ht="17.25" customHeight="1" x14ac:dyDescent="0.2">
      <c r="A33" s="9" t="s">
        <v>3</v>
      </c>
      <c r="B33" s="9"/>
      <c r="C33" s="9"/>
      <c r="D33" s="9"/>
      <c r="E33" s="9"/>
      <c r="F33" s="9"/>
      <c r="G33" s="55">
        <v>5796</v>
      </c>
      <c r="H33" s="71"/>
    </row>
    <row r="34" spans="1:10" s="7" customFormat="1" ht="17.25" customHeight="1" x14ac:dyDescent="0.2">
      <c r="A34" s="9" t="s">
        <v>4</v>
      </c>
      <c r="B34" s="9"/>
      <c r="C34" s="9"/>
      <c r="D34" s="9"/>
      <c r="E34" s="9"/>
      <c r="F34" s="9"/>
      <c r="G34" s="54">
        <v>1.0047999999999999</v>
      </c>
      <c r="H34" s="71"/>
    </row>
    <row r="35" spans="1:10" s="7" customFormat="1" ht="17.25" customHeight="1" thickBot="1" x14ac:dyDescent="0.25">
      <c r="A35" s="31" t="s">
        <v>24</v>
      </c>
      <c r="B35" s="31"/>
      <c r="C35" s="31"/>
      <c r="D35" s="31"/>
      <c r="E35" s="31"/>
      <c r="F35" s="31"/>
      <c r="G35" s="47">
        <v>0.63729999999999998</v>
      </c>
      <c r="H35" s="71"/>
    </row>
    <row r="36" spans="1:10" s="5" customFormat="1" ht="12" x14ac:dyDescent="0.2"/>
    <row r="37" spans="1:10" s="4" customFormat="1" ht="17.25" customHeight="1" x14ac:dyDescent="0.2">
      <c r="A37" s="35" t="s">
        <v>6</v>
      </c>
      <c r="B37" s="36"/>
      <c r="C37" s="36"/>
      <c r="E37" s="35" t="s">
        <v>10</v>
      </c>
      <c r="F37" s="35"/>
      <c r="G37" s="35"/>
      <c r="H37" s="35"/>
      <c r="I37" s="35"/>
    </row>
    <row r="38" spans="1:10" s="19" customFormat="1" ht="17.25" customHeight="1" x14ac:dyDescent="0.2">
      <c r="A38" s="62" t="s">
        <v>7</v>
      </c>
      <c r="B38" s="18" t="s">
        <v>8</v>
      </c>
      <c r="C38" s="37" t="s">
        <v>9</v>
      </c>
      <c r="D38" s="59"/>
      <c r="E38" s="59"/>
      <c r="F38" s="59"/>
      <c r="G38" s="59"/>
      <c r="H38" s="59"/>
      <c r="I38" s="61" t="s">
        <v>15</v>
      </c>
      <c r="J38" s="59"/>
    </row>
    <row r="39" spans="1:10" s="4" customFormat="1" ht="17.25" customHeight="1" x14ac:dyDescent="0.2">
      <c r="A39" s="20" t="s">
        <v>65</v>
      </c>
      <c r="B39" s="21" t="s">
        <v>49</v>
      </c>
      <c r="C39" s="21" t="s">
        <v>45</v>
      </c>
      <c r="D39" s="70"/>
      <c r="E39" s="20" t="s">
        <v>11</v>
      </c>
      <c r="F39" s="22"/>
      <c r="G39" s="22"/>
      <c r="H39" s="22"/>
      <c r="I39" s="48">
        <v>0.67342999999999997</v>
      </c>
      <c r="J39" s="70"/>
    </row>
    <row r="40" spans="1:10" s="4" customFormat="1" ht="17.25" customHeight="1" x14ac:dyDescent="0.2">
      <c r="A40" s="23" t="s">
        <v>52</v>
      </c>
      <c r="B40" s="24" t="s">
        <v>44</v>
      </c>
      <c r="C40" s="24" t="s">
        <v>51</v>
      </c>
      <c r="D40" s="70"/>
      <c r="E40" s="6" t="s">
        <v>12</v>
      </c>
      <c r="I40" s="67">
        <v>6.9560000000000004E-3</v>
      </c>
      <c r="J40" s="70"/>
    </row>
    <row r="41" spans="1:10" s="4" customFormat="1" ht="17.25" customHeight="1" x14ac:dyDescent="0.2">
      <c r="A41" s="20" t="s">
        <v>47</v>
      </c>
      <c r="B41" s="21" t="s">
        <v>46</v>
      </c>
      <c r="C41" s="21" t="s">
        <v>45</v>
      </c>
      <c r="D41" s="70"/>
      <c r="E41" s="20" t="s">
        <v>13</v>
      </c>
      <c r="F41" s="22"/>
      <c r="G41" s="22"/>
      <c r="H41" s="22"/>
      <c r="I41" s="48">
        <v>0.21968699999999999</v>
      </c>
      <c r="J41" s="70"/>
    </row>
    <row r="42" spans="1:10" s="4" customFormat="1" ht="17.25" customHeight="1" thickBot="1" x14ac:dyDescent="0.25">
      <c r="A42" s="23" t="s">
        <v>67</v>
      </c>
      <c r="B42" s="24" t="s">
        <v>49</v>
      </c>
      <c r="C42" s="24" t="s">
        <v>45</v>
      </c>
      <c r="D42" s="70"/>
      <c r="E42" s="34" t="s">
        <v>14</v>
      </c>
      <c r="F42" s="26"/>
      <c r="G42" s="26"/>
      <c r="H42" s="26"/>
      <c r="I42" s="68">
        <v>9.9927000000000002E-2</v>
      </c>
      <c r="J42" s="70"/>
    </row>
    <row r="43" spans="1:10" s="4" customFormat="1" ht="17.25" customHeight="1" x14ac:dyDescent="0.2">
      <c r="A43" s="20" t="s">
        <v>64</v>
      </c>
      <c r="B43" s="21" t="s">
        <v>46</v>
      </c>
      <c r="C43" s="21" t="s">
        <v>45</v>
      </c>
      <c r="D43" s="70"/>
    </row>
    <row r="44" spans="1:10" s="5" customFormat="1" ht="12" x14ac:dyDescent="0.2"/>
    <row r="45" spans="1:10" s="4" customFormat="1" ht="17.25" customHeight="1" x14ac:dyDescent="0.2">
      <c r="A45" s="35" t="s">
        <v>16</v>
      </c>
      <c r="B45" s="36"/>
      <c r="C45" s="36"/>
      <c r="D45" s="36"/>
    </row>
    <row r="46" spans="1:10" s="19" customFormat="1" ht="17.25" customHeight="1" x14ac:dyDescent="0.2">
      <c r="A46" s="59"/>
      <c r="B46" s="59"/>
      <c r="C46" s="59"/>
      <c r="D46" s="60" t="s">
        <v>15</v>
      </c>
      <c r="E46" s="59"/>
    </row>
    <row r="47" spans="1:10" s="4" customFormat="1" ht="17.25" customHeight="1" x14ac:dyDescent="0.2">
      <c r="A47" s="14" t="s">
        <v>17</v>
      </c>
      <c r="B47" s="22"/>
      <c r="C47" s="22"/>
      <c r="D47" s="48">
        <v>0.17737</v>
      </c>
      <c r="E47" s="70"/>
    </row>
    <row r="48" spans="1:10" s="4" customFormat="1" ht="17.25" customHeight="1" x14ac:dyDescent="0.2">
      <c r="A48" s="7" t="s">
        <v>18</v>
      </c>
      <c r="D48" s="67">
        <v>5.5746999999999998E-2</v>
      </c>
      <c r="E48" s="70"/>
    </row>
    <row r="49" spans="1:9" s="4" customFormat="1" ht="17.25" customHeight="1" x14ac:dyDescent="0.2">
      <c r="A49" s="14" t="s">
        <v>53</v>
      </c>
      <c r="B49" s="22"/>
      <c r="C49" s="22"/>
      <c r="D49" s="48">
        <v>0.27967900000000001</v>
      </c>
      <c r="E49" s="70"/>
    </row>
    <row r="50" spans="1:9" s="4" customFormat="1" ht="17.25" customHeight="1" x14ac:dyDescent="0.2">
      <c r="A50" s="7" t="s">
        <v>19</v>
      </c>
      <c r="D50" s="67">
        <v>0.23139100000000001</v>
      </c>
      <c r="E50" s="70"/>
    </row>
    <row r="51" spans="1:9" s="4" customFormat="1" ht="17.25" customHeight="1" x14ac:dyDescent="0.2">
      <c r="A51" s="14" t="s">
        <v>20</v>
      </c>
      <c r="B51" s="22"/>
      <c r="C51" s="22"/>
      <c r="D51" s="48">
        <v>0.13725499999999999</v>
      </c>
      <c r="E51" s="70"/>
    </row>
    <row r="52" spans="1:9" s="4" customFormat="1" ht="17.25" customHeight="1" x14ac:dyDescent="0.2">
      <c r="A52" s="7" t="s">
        <v>12</v>
      </c>
      <c r="D52" s="67">
        <v>6.9230000000000003E-3</v>
      </c>
      <c r="E52" s="70"/>
    </row>
    <row r="53" spans="1:9" s="4" customFormat="1" ht="17.25" customHeight="1" x14ac:dyDescent="0.2">
      <c r="A53" s="14" t="s">
        <v>21</v>
      </c>
      <c r="B53" s="22"/>
      <c r="C53" s="22"/>
      <c r="D53" s="48">
        <v>7.0200000000000004E-4</v>
      </c>
      <c r="E53" s="70"/>
    </row>
    <row r="54" spans="1:9" s="4" customFormat="1" ht="17.25" customHeight="1" thickBot="1" x14ac:dyDescent="0.25">
      <c r="A54" s="39" t="s">
        <v>14</v>
      </c>
      <c r="B54" s="26"/>
      <c r="C54" s="26"/>
      <c r="D54" s="68">
        <v>0.11093799999999999</v>
      </c>
      <c r="E54" s="70"/>
    </row>
    <row r="55" spans="1:9" s="5" customFormat="1" ht="12" x14ac:dyDescent="0.2">
      <c r="A55" s="38"/>
      <c r="B55" s="38"/>
      <c r="C55" s="38"/>
      <c r="D55" s="38"/>
      <c r="E55" s="38"/>
      <c r="F55" s="38"/>
      <c r="G55" s="38"/>
      <c r="H55" s="38"/>
      <c r="I55" s="38"/>
    </row>
    <row r="56" spans="1:9" s="27" customFormat="1" ht="175.5" customHeight="1" x14ac:dyDescent="0.2">
      <c r="A56" s="147" t="s">
        <v>68</v>
      </c>
      <c r="B56" s="147"/>
      <c r="C56" s="147"/>
      <c r="D56" s="147"/>
      <c r="E56" s="147"/>
      <c r="F56" s="147"/>
      <c r="G56" s="147"/>
      <c r="H56" s="147"/>
      <c r="I56" s="147"/>
    </row>
    <row r="57" spans="1:9" s="2" customFormat="1" ht="11.25" x14ac:dyDescent="0.2">
      <c r="A57" s="3" t="s">
        <v>5</v>
      </c>
      <c r="B57" s="65">
        <v>42369</v>
      </c>
    </row>
    <row r="58" spans="1:9" s="2" customFormat="1" ht="11.25" x14ac:dyDescent="0.2"/>
    <row r="59" spans="1:9" s="2" customFormat="1" ht="11.25" x14ac:dyDescent="0.2"/>
    <row r="60" spans="1:9" s="2" customFormat="1" ht="11.25" x14ac:dyDescent="0.2"/>
    <row r="61" spans="1:9" s="2" customFormat="1" ht="11.25" x14ac:dyDescent="0.2"/>
    <row r="62" spans="1:9" s="2" customFormat="1" ht="11.25" x14ac:dyDescent="0.2">
      <c r="A62" s="56"/>
      <c r="B62" s="56"/>
      <c r="C62" s="56"/>
      <c r="D62" s="56"/>
      <c r="E62" s="56"/>
      <c r="F62" s="56"/>
      <c r="G62" s="56"/>
      <c r="H62" s="56"/>
      <c r="I62" s="56"/>
    </row>
    <row r="63" spans="1:9" s="2" customFormat="1" ht="11.25" x14ac:dyDescent="0.2"/>
    <row r="64" spans="1:9" s="2" customFormat="1" ht="11.25" x14ac:dyDescent="0.2"/>
    <row r="65" spans="1:1" s="2" customFormat="1" ht="16.5" x14ac:dyDescent="0.2">
      <c r="A65" s="43"/>
    </row>
  </sheetData>
  <sheetProtection password="8486" sheet="1" objects="1" scenarios="1"/>
  <mergeCells count="2">
    <mergeCell ref="B2:E7"/>
    <mergeCell ref="A56:I56"/>
  </mergeCells>
  <pageMargins left="0.25" right="0.25" top="0.25" bottom="0.25" header="0.5" footer="0.5"/>
  <pageSetup orientation="portrait" horizontalDpi="4294967292" r:id="rId1"/>
  <headerFooter alignWithMargins="0"/>
  <rowBreaks count="1" manualBreakCount="1">
    <brk id="44" max="8"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134</vt:i4>
      </vt:variant>
      <vt:variant>
        <vt:lpstr>Named Ranges</vt:lpstr>
      </vt:variant>
      <vt:variant>
        <vt:i4>134</vt:i4>
      </vt:variant>
    </vt:vector>
  </HeadingPairs>
  <TitlesOfParts>
    <vt:vector size="268" baseType="lpstr">
      <vt:lpstr>Feb24</vt:lpstr>
      <vt:lpstr>Jan24</vt:lpstr>
      <vt:lpstr>Dec23</vt:lpstr>
      <vt:lpstr>Nov23</vt:lpstr>
      <vt:lpstr>Oct23</vt:lpstr>
      <vt:lpstr>Sep23</vt:lpstr>
      <vt:lpstr>Aug23</vt:lpstr>
      <vt:lpstr>Jul23</vt:lpstr>
      <vt:lpstr>Jun23</vt:lpstr>
      <vt:lpstr>May23</vt:lpstr>
      <vt:lpstr>Apr23</vt:lpstr>
      <vt:lpstr>Mar23</vt:lpstr>
      <vt:lpstr>Feb23</vt:lpstr>
      <vt:lpstr>Jan23</vt:lpstr>
      <vt:lpstr>Dec22</vt:lpstr>
      <vt:lpstr>Nov22</vt:lpstr>
      <vt:lpstr>Oct22</vt:lpstr>
      <vt:lpstr>Sep22</vt:lpstr>
      <vt:lpstr>Aug22</vt:lpstr>
      <vt:lpstr>Jul22</vt:lpstr>
      <vt:lpstr>Jun22</vt:lpstr>
      <vt:lpstr>May22</vt:lpstr>
      <vt:lpstr>Apr22</vt:lpstr>
      <vt:lpstr>Mar22</vt:lpstr>
      <vt:lpstr>Feb22</vt:lpstr>
      <vt:lpstr>Jan22</vt:lpstr>
      <vt:lpstr>Dec21</vt:lpstr>
      <vt:lpstr>Nov21</vt:lpstr>
      <vt:lpstr>Oct21</vt:lpstr>
      <vt:lpstr>Sep21</vt:lpstr>
      <vt:lpstr>Aug21</vt:lpstr>
      <vt:lpstr>Jul21</vt:lpstr>
      <vt:lpstr>Jun21</vt:lpstr>
      <vt:lpstr>May21</vt:lpstr>
      <vt:lpstr>Apr21</vt:lpstr>
      <vt:lpstr>Mar21</vt:lpstr>
      <vt:lpstr>Feb21</vt:lpstr>
      <vt:lpstr>Jan21</vt:lpstr>
      <vt:lpstr>Dec20</vt:lpstr>
      <vt:lpstr>Nov20</vt:lpstr>
      <vt:lpstr>Oct20</vt:lpstr>
      <vt:lpstr>Sep20</vt:lpstr>
      <vt:lpstr>Aug20</vt:lpstr>
      <vt:lpstr>Jul20</vt:lpstr>
      <vt:lpstr>Jun20</vt:lpstr>
      <vt:lpstr>May20</vt:lpstr>
      <vt:lpstr>Apr20</vt:lpstr>
      <vt:lpstr>Mar20</vt:lpstr>
      <vt:lpstr>Feb20</vt:lpstr>
      <vt:lpstr>Jan20</vt:lpstr>
      <vt:lpstr>Dec19</vt:lpstr>
      <vt:lpstr>Nov19</vt:lpstr>
      <vt:lpstr>Oct19</vt:lpstr>
      <vt:lpstr>Sep19</vt:lpstr>
      <vt:lpstr>Aug19</vt:lpstr>
      <vt:lpstr>Jul19</vt:lpstr>
      <vt:lpstr>Jun19</vt:lpstr>
      <vt:lpstr>May19</vt:lpstr>
      <vt:lpstr>Apr19</vt:lpstr>
      <vt:lpstr>Mar19</vt:lpstr>
      <vt:lpstr>Feb19</vt:lpstr>
      <vt:lpstr>Jan19</vt:lpstr>
      <vt:lpstr>Dec18</vt:lpstr>
      <vt:lpstr>Nov18</vt:lpstr>
      <vt:lpstr>Oct18</vt:lpstr>
      <vt:lpstr>Sep18</vt:lpstr>
      <vt:lpstr>Aug18</vt:lpstr>
      <vt:lpstr>Jul18</vt:lpstr>
      <vt:lpstr>Jun18</vt:lpstr>
      <vt:lpstr>May18</vt:lpstr>
      <vt:lpstr>Apr18</vt:lpstr>
      <vt:lpstr>Mar18</vt:lpstr>
      <vt:lpstr>Feb18</vt:lpstr>
      <vt:lpstr>Jan18</vt:lpstr>
      <vt:lpstr>Dec17</vt:lpstr>
      <vt:lpstr>Nov17</vt:lpstr>
      <vt:lpstr>Oct17</vt:lpstr>
      <vt:lpstr>Sep17</vt:lpstr>
      <vt:lpstr>Aug17</vt:lpstr>
      <vt:lpstr>Jul17</vt:lpstr>
      <vt:lpstr>Jun17</vt:lpstr>
      <vt:lpstr>May17</vt:lpstr>
      <vt:lpstr>Apr17</vt:lpstr>
      <vt:lpstr>Mar17</vt:lpstr>
      <vt:lpstr>Feb17</vt:lpstr>
      <vt:lpstr>Jan17</vt:lpstr>
      <vt:lpstr>Dec16</vt:lpstr>
      <vt:lpstr>Nov16</vt:lpstr>
      <vt:lpstr>Oct16</vt:lpstr>
      <vt:lpstr>Sep16</vt:lpstr>
      <vt:lpstr>Aug16</vt:lpstr>
      <vt:lpstr>Jul16</vt:lpstr>
      <vt:lpstr>Jun16</vt:lpstr>
      <vt:lpstr>May16</vt:lpstr>
      <vt:lpstr>Apr16</vt:lpstr>
      <vt:lpstr>Mar16</vt:lpstr>
      <vt:lpstr>Feb16</vt:lpstr>
      <vt:lpstr>Jan16</vt:lpstr>
      <vt:lpstr>Dec15</vt:lpstr>
      <vt:lpstr>Nov15</vt:lpstr>
      <vt:lpstr>Oct15</vt:lpstr>
      <vt:lpstr>Sep15</vt:lpstr>
      <vt:lpstr>Aug15</vt:lpstr>
      <vt:lpstr>Jul15</vt:lpstr>
      <vt:lpstr>Jun15</vt:lpstr>
      <vt:lpstr>May15</vt:lpstr>
      <vt:lpstr>Apr15</vt:lpstr>
      <vt:lpstr>Mar15</vt:lpstr>
      <vt:lpstr>Feb15</vt:lpstr>
      <vt:lpstr>Jan15</vt:lpstr>
      <vt:lpstr>Dec14</vt:lpstr>
      <vt:lpstr>Nov14</vt:lpstr>
      <vt:lpstr>Oct14</vt:lpstr>
      <vt:lpstr>Sep14</vt:lpstr>
      <vt:lpstr>Aug14</vt:lpstr>
      <vt:lpstr>Jul14</vt:lpstr>
      <vt:lpstr>Jun14</vt:lpstr>
      <vt:lpstr>May14</vt:lpstr>
      <vt:lpstr>Apr14</vt:lpstr>
      <vt:lpstr>Mar14</vt:lpstr>
      <vt:lpstr>Feb14</vt:lpstr>
      <vt:lpstr>Jan14</vt:lpstr>
      <vt:lpstr>Dec13</vt:lpstr>
      <vt:lpstr>Nov13</vt:lpstr>
      <vt:lpstr>Oct13</vt:lpstr>
      <vt:lpstr>Sep13</vt:lpstr>
      <vt:lpstr>Aug13</vt:lpstr>
      <vt:lpstr>Jul13</vt:lpstr>
      <vt:lpstr>Jun13</vt:lpstr>
      <vt:lpstr>May13</vt:lpstr>
      <vt:lpstr>Apr13</vt:lpstr>
      <vt:lpstr>Mar13</vt:lpstr>
      <vt:lpstr>Feb13</vt:lpstr>
      <vt:lpstr>Jan13</vt:lpstr>
      <vt:lpstr>'Apr13'!Print_Area</vt:lpstr>
      <vt:lpstr>'Apr14'!Print_Area</vt:lpstr>
      <vt:lpstr>'Apr15'!Print_Area</vt:lpstr>
      <vt:lpstr>'Apr16'!Print_Area</vt:lpstr>
      <vt:lpstr>'Apr17'!Print_Area</vt:lpstr>
      <vt:lpstr>'Apr18'!Print_Area</vt:lpstr>
      <vt:lpstr>'Apr19'!Print_Area</vt:lpstr>
      <vt:lpstr>'Apr20'!Print_Area</vt:lpstr>
      <vt:lpstr>'Apr21'!Print_Area</vt:lpstr>
      <vt:lpstr>'Apr22'!Print_Area</vt:lpstr>
      <vt:lpstr>'Apr23'!Print_Area</vt:lpstr>
      <vt:lpstr>'Aug13'!Print_Area</vt:lpstr>
      <vt:lpstr>'Aug14'!Print_Area</vt:lpstr>
      <vt:lpstr>'Aug15'!Print_Area</vt:lpstr>
      <vt:lpstr>'Aug16'!Print_Area</vt:lpstr>
      <vt:lpstr>'Aug17'!Print_Area</vt:lpstr>
      <vt:lpstr>'Aug18'!Print_Area</vt:lpstr>
      <vt:lpstr>'Aug19'!Print_Area</vt:lpstr>
      <vt:lpstr>'Aug20'!Print_Area</vt:lpstr>
      <vt:lpstr>'Aug21'!Print_Area</vt:lpstr>
      <vt:lpstr>'Aug22'!Print_Area</vt:lpstr>
      <vt:lpstr>'Aug23'!Print_Area</vt:lpstr>
      <vt:lpstr>'Dec13'!Print_Area</vt:lpstr>
      <vt:lpstr>'Dec14'!Print_Area</vt:lpstr>
      <vt:lpstr>'Dec15'!Print_Area</vt:lpstr>
      <vt:lpstr>'Dec16'!Print_Area</vt:lpstr>
      <vt:lpstr>'Dec17'!Print_Area</vt:lpstr>
      <vt:lpstr>'Dec18'!Print_Area</vt:lpstr>
      <vt:lpstr>'Dec19'!Print_Area</vt:lpstr>
      <vt:lpstr>'Dec20'!Print_Area</vt:lpstr>
      <vt:lpstr>'Dec21'!Print_Area</vt:lpstr>
      <vt:lpstr>'Dec22'!Print_Area</vt:lpstr>
      <vt:lpstr>'Dec23'!Print_Area</vt:lpstr>
      <vt:lpstr>'Feb13'!Print_Area</vt:lpstr>
      <vt:lpstr>'Feb14'!Print_Area</vt:lpstr>
      <vt:lpstr>'Feb15'!Print_Area</vt:lpstr>
      <vt:lpstr>'Feb16'!Print_Area</vt:lpstr>
      <vt:lpstr>'Feb17'!Print_Area</vt:lpstr>
      <vt:lpstr>'Feb18'!Print_Area</vt:lpstr>
      <vt:lpstr>'Feb19'!Print_Area</vt:lpstr>
      <vt:lpstr>'Feb20'!Print_Area</vt:lpstr>
      <vt:lpstr>'Feb21'!Print_Area</vt:lpstr>
      <vt:lpstr>'Feb22'!Print_Area</vt:lpstr>
      <vt:lpstr>'Feb23'!Print_Area</vt:lpstr>
      <vt:lpstr>'Feb24'!Print_Area</vt:lpstr>
      <vt:lpstr>'Jan13'!Print_Area</vt:lpstr>
      <vt:lpstr>'Jan14'!Print_Area</vt:lpstr>
      <vt:lpstr>'Jan15'!Print_Area</vt:lpstr>
      <vt:lpstr>'Jan16'!Print_Area</vt:lpstr>
      <vt:lpstr>'Jan17'!Print_Area</vt:lpstr>
      <vt:lpstr>'Jan18'!Print_Area</vt:lpstr>
      <vt:lpstr>'Jan19'!Print_Area</vt:lpstr>
      <vt:lpstr>'Jan20'!Print_Area</vt:lpstr>
      <vt:lpstr>'Jan21'!Print_Area</vt:lpstr>
      <vt:lpstr>'Jan22'!Print_Area</vt:lpstr>
      <vt:lpstr>'Jan23'!Print_Area</vt:lpstr>
      <vt:lpstr>'Jan24'!Print_Area</vt:lpstr>
      <vt:lpstr>'Jul13'!Print_Area</vt:lpstr>
      <vt:lpstr>'Jul14'!Print_Area</vt:lpstr>
      <vt:lpstr>'Jul15'!Print_Area</vt:lpstr>
      <vt:lpstr>'Jul16'!Print_Area</vt:lpstr>
      <vt:lpstr>'Jul17'!Print_Area</vt:lpstr>
      <vt:lpstr>'Jul18'!Print_Area</vt:lpstr>
      <vt:lpstr>'Jul19'!Print_Area</vt:lpstr>
      <vt:lpstr>'Jul20'!Print_Area</vt:lpstr>
      <vt:lpstr>'Jul21'!Print_Area</vt:lpstr>
      <vt:lpstr>'Jul22'!Print_Area</vt:lpstr>
      <vt:lpstr>'Jul23'!Print_Area</vt:lpstr>
      <vt:lpstr>'Jun13'!Print_Area</vt:lpstr>
      <vt:lpstr>'Jun14'!Print_Area</vt:lpstr>
      <vt:lpstr>'Jun15'!Print_Area</vt:lpstr>
      <vt:lpstr>'Jun16'!Print_Area</vt:lpstr>
      <vt:lpstr>'Jun17'!Print_Area</vt:lpstr>
      <vt:lpstr>'Jun18'!Print_Area</vt:lpstr>
      <vt:lpstr>'Jun19'!Print_Area</vt:lpstr>
      <vt:lpstr>'Jun20'!Print_Area</vt:lpstr>
      <vt:lpstr>'Jun21'!Print_Area</vt:lpstr>
      <vt:lpstr>'Jun22'!Print_Area</vt:lpstr>
      <vt:lpstr>'Jun23'!Print_Area</vt:lpstr>
      <vt:lpstr>'Mar13'!Print_Area</vt:lpstr>
      <vt:lpstr>'Mar14'!Print_Area</vt:lpstr>
      <vt:lpstr>'Mar15'!Print_Area</vt:lpstr>
      <vt:lpstr>'Mar16'!Print_Area</vt:lpstr>
      <vt:lpstr>'Mar17'!Print_Area</vt:lpstr>
      <vt:lpstr>'Mar18'!Print_Area</vt:lpstr>
      <vt:lpstr>'Mar19'!Print_Area</vt:lpstr>
      <vt:lpstr>'Mar20'!Print_Area</vt:lpstr>
      <vt:lpstr>'Mar21'!Print_Area</vt:lpstr>
      <vt:lpstr>'Mar22'!Print_Area</vt:lpstr>
      <vt:lpstr>'Mar23'!Print_Area</vt:lpstr>
      <vt:lpstr>'May13'!Print_Area</vt:lpstr>
      <vt:lpstr>'May14'!Print_Area</vt:lpstr>
      <vt:lpstr>'May15'!Print_Area</vt:lpstr>
      <vt:lpstr>'May16'!Print_Area</vt:lpstr>
      <vt:lpstr>'May17'!Print_Area</vt:lpstr>
      <vt:lpstr>'May18'!Print_Area</vt:lpstr>
      <vt:lpstr>'May19'!Print_Area</vt:lpstr>
      <vt:lpstr>'May20'!Print_Area</vt:lpstr>
      <vt:lpstr>'May21'!Print_Area</vt:lpstr>
      <vt:lpstr>'May22'!Print_Area</vt:lpstr>
      <vt:lpstr>'May23'!Print_Area</vt:lpstr>
      <vt:lpstr>'Nov13'!Print_Area</vt:lpstr>
      <vt:lpstr>'Nov14'!Print_Area</vt:lpstr>
      <vt:lpstr>'Nov15'!Print_Area</vt:lpstr>
      <vt:lpstr>'Nov16'!Print_Area</vt:lpstr>
      <vt:lpstr>'Nov17'!Print_Area</vt:lpstr>
      <vt:lpstr>'Nov18'!Print_Area</vt:lpstr>
      <vt:lpstr>'Nov19'!Print_Area</vt:lpstr>
      <vt:lpstr>'Nov20'!Print_Area</vt:lpstr>
      <vt:lpstr>'Nov21'!Print_Area</vt:lpstr>
      <vt:lpstr>'Nov22'!Print_Area</vt:lpstr>
      <vt:lpstr>'Nov23'!Print_Area</vt:lpstr>
      <vt:lpstr>'Oct13'!Print_Area</vt:lpstr>
      <vt:lpstr>'Oct14'!Print_Area</vt:lpstr>
      <vt:lpstr>'Oct15'!Print_Area</vt:lpstr>
      <vt:lpstr>'Oct16'!Print_Area</vt:lpstr>
      <vt:lpstr>'Oct17'!Print_Area</vt:lpstr>
      <vt:lpstr>'Oct18'!Print_Area</vt:lpstr>
      <vt:lpstr>'Oct19'!Print_Area</vt:lpstr>
      <vt:lpstr>'Oct20'!Print_Area</vt:lpstr>
      <vt:lpstr>'Oct21'!Print_Area</vt:lpstr>
      <vt:lpstr>'Oct22'!Print_Area</vt:lpstr>
      <vt:lpstr>'Oct23'!Print_Area</vt:lpstr>
      <vt:lpstr>'Sep13'!Print_Area</vt:lpstr>
      <vt:lpstr>'Sep14'!Print_Area</vt:lpstr>
      <vt:lpstr>'Sep15'!Print_Area</vt:lpstr>
      <vt:lpstr>'Sep16'!Print_Area</vt:lpstr>
      <vt:lpstr>'Sep17'!Print_Area</vt:lpstr>
      <vt:lpstr>'Sep18'!Print_Area</vt:lpstr>
      <vt:lpstr>'Sep19'!Print_Area</vt:lpstr>
      <vt:lpstr>'Sep20'!Print_Area</vt:lpstr>
      <vt:lpstr>'Sep21'!Print_Area</vt:lpstr>
      <vt:lpstr>'Sep22'!Print_Area</vt:lpstr>
      <vt:lpstr>'Sep23'!Print_Area</vt:lpstr>
    </vt:vector>
  </TitlesOfParts>
  <Company>Wells Fargo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ITG</dc:creator>
  <cp:lastModifiedBy>Kolakowska, Natalia [Galliard]</cp:lastModifiedBy>
  <cp:lastPrinted>2013-09-17T15:55:53Z</cp:lastPrinted>
  <dcterms:created xsi:type="dcterms:W3CDTF">2005-10-19T21:41:15Z</dcterms:created>
  <dcterms:modified xsi:type="dcterms:W3CDTF">2024-03-22T14:50:40Z</dcterms:modified>
</cp:coreProperties>
</file>